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Итог!$B$33</definedName>
  </definedNames>
  <calcPr calcId="162913"/>
</workbook>
</file>

<file path=xl/calcChain.xml><?xml version="1.0" encoding="utf-8"?>
<calcChain xmlns="http://schemas.openxmlformats.org/spreadsheetml/2006/main">
  <c r="K16" i="35" l="1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6" i="27" l="1"/>
  <c r="J4" i="23" l="1"/>
  <c r="K6" i="34"/>
  <c r="B27" i="27" s="1"/>
  <c r="J8" i="35"/>
  <c r="J7" i="34"/>
  <c r="K8" i="35" l="1"/>
  <c r="K7" i="35" s="1"/>
  <c r="B28" i="27" s="1"/>
  <c r="G9" i="33"/>
  <c r="G8" i="33" s="1"/>
  <c r="B25" i="27" s="1"/>
  <c r="G9" i="13" l="1"/>
  <c r="H9" i="13" s="1"/>
  <c r="J5" i="23" l="1"/>
  <c r="J9" i="13" l="1"/>
  <c r="J12" i="13" l="1"/>
  <c r="J13" i="13" s="1"/>
  <c r="J14" i="13" s="1"/>
  <c r="J15" i="13" s="1"/>
  <c r="B24" i="27" s="1"/>
  <c r="B31" i="27" l="1"/>
  <c r="B32" i="27" s="1"/>
  <c r="B34" i="27" s="1"/>
  <c r="B35" i="27" s="1"/>
  <c r="B36" i="27" l="1"/>
</calcChain>
</file>

<file path=xl/sharedStrings.xml><?xml version="1.0" encoding="utf-8"?>
<sst xmlns="http://schemas.openxmlformats.org/spreadsheetml/2006/main" count="236" uniqueCount="156">
  <si>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</si>
  <si>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</si>
  <si>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</si>
  <si>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</si>
  <si>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</si>
  <si>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</si>
  <si>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</si>
  <si>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</si>
  <si>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</si>
  <si>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</si>
  <si>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</si>
  <si>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</si>
  <si>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</si>
  <si>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</si>
  <si>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</si>
  <si>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</si>
  <si>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</si>
  <si>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</si>
  <si>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</si>
  <si>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</si>
  <si>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</si>
  <si>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</si>
  <si>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</si>
  <si>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</si>
  <si>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</si>
  <si>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</si>
  <si>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</si>
  <si>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</si>
  <si>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</si>
  <si>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</si>
  <si>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</si>
  <si>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</si>
  <si>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</si>
  <si>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</si>
  <si>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</si>
  <si>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</si>
  <si>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</si>
  <si>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</si>
  <si>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</si>
  <si>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</si>
  <si>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</si>
  <si>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</si>
  <si>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</si>
  <si>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</si>
  <si>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</si>
  <si>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</si>
  <si>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</si>
  <si>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</si>
  <si>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</si>
  <si>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</si>
  <si>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</si>
  <si>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</si>
  <si>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</si>
  <si>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</si>
  <si>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</si>
  <si>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</si>
  <si>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</si>
  <si>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</si>
  <si>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</si>
  <si>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</si>
  <si>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</si>
  <si>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</si>
  <si>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</si>
  <si>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</si>
  <si>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</si>
  <si>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</si>
  <si>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</si>
  <si>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</si>
  <si>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</si>
  <si>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</si>
  <si>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</si>
  <si>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</si>
  <si>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</si>
  <si>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</si>
  <si>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</si>
  <si>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</si>
  <si>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</si>
  <si>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</si>
  <si>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</si>
  <si>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</si>
  <si>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</si>
  <si>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</si>
  <si>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</si>
  <si>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</si>
  <si>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</si>
  <si>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</si>
  <si>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</si>
  <si>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</si>
  <si>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</si>
  <si>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</si>
  <si>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</si>
  <si>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</si>
  <si>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</si>
  <si>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</si>
  <si>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</si>
  <si>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</si>
  <si>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</si>
  <si>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</si>
  <si>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</si>
  <si>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</si>
  <si>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</si>
  <si>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</si>
  <si>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</si>
  <si>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</si>
  <si>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</si>
  <si>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</si>
  <si>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</si>
  <si>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</si>
  <si>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</si>
  <si>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</si>
  <si>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</si>
  <si>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</si>
  <si>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</si>
  <si>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</si>
  <si>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</si>
  <si>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</si>
  <si>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</si>
  <si>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</si>
  <si>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</si>
  <si>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</si>
  <si>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</si>
  <si>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</si>
  <si>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</si>
  <si>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</si>
  <si>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</si>
  <si>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</si>
  <si>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</si>
  <si>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</si>
  <si>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</si>
  <si>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</si>
  <si>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A08.30.046.003</t>
  </si>
  <si>
    <t>Патолого-анатомическое исследование биопсийного (операционного) материала третьей категории сложности</t>
  </si>
  <si>
    <t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</si>
  <si>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</si>
  <si>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</si>
  <si>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</si>
  <si>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</si>
  <si>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</si>
  <si>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</si>
  <si>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</si>
  <si>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</si>
  <si>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33,75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</si>
  <si>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</si>
  <si>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</si>
  <si>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</si>
  <si>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</si>
  <si>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</si>
  <si>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</si>
  <si>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</si>
  <si>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</si>
  <si>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56,25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</si>
  <si>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</si>
  <si>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</si>
  <si>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8,44</t>
  </si>
  <si>
    <t>1. Эксперт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</si>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</sst>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6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7" t="s">
        <v>69</v>
      </c>
      <c r="B1" s="147"/>
      <c r="C1" s="147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130</v>
      </c>
      <c r="C4" s="62"/>
    </row>
    <row r="5" spans="1:3" ht="42.75" x14ac:dyDescent="0.25">
      <c r="A5" s="55" t="s">
        <v>28</v>
      </c>
      <c r="B5" s="91" t="s">
        <v>131</v>
      </c>
      <c r="C5" s="56"/>
    </row>
    <row r="6" spans="1:3" ht="228" x14ac:dyDescent="0.25">
      <c r="A6" s="57" t="s">
        <v>29</v>
      </c>
      <c r="B6" s="106" t="s">
        <v>132</v>
      </c>
      <c r="C6" s="56"/>
    </row>
    <row r="7" spans="1:3" ht="30.75" thickBot="1" x14ac:dyDescent="0.3">
      <c r="A7" s="60" t="s">
        <v>31</v>
      </c>
      <c r="B7" s="78" t="s">
        <v>133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135</v>
      </c>
      <c r="B9" s="69" t="s">
        <v>136</v>
      </c>
      <c r="C9" s="70" t="s">
        <v>137</v>
      </c>
    </row>
    <row r="10" spans="1:3" ht="60" x14ac:dyDescent="0.25">
      <c r="A10" s="79" t="s">
        <v>138</v>
      </c>
      <c r="B10" s="69" t="s">
        <v>89</v>
      </c>
      <c r="C10" s="70" t="s">
        <v>139</v>
      </c>
    </row>
    <row r="11" spans="1:3" ht="45" x14ac:dyDescent="0.25">
      <c r="A11" s="143" t="s">
        <v>140</v>
      </c>
      <c r="B11" s="145" t="s">
        <v>141</v>
      </c>
      <c r="C11" s="70" t="s">
        <v>142</v>
      </c>
    </row>
    <row r="12" spans="1:3" ht="30" x14ac:dyDescent="0.25">
      <c r="A12" s="148"/>
      <c r="B12" s="150"/>
      <c r="C12" s="70" t="s">
        <v>143</v>
      </c>
    </row>
    <row r="13" spans="1:3" ht="60" x14ac:dyDescent="0.25">
      <c r="A13" s="149"/>
      <c r="B13" s="151"/>
      <c r="C13" s="70" t="s">
        <v>144</v>
      </c>
    </row>
    <row r="14" spans="1:3" ht="45" x14ac:dyDescent="0.25">
      <c r="A14" s="79" t="s">
        <v>145</v>
      </c>
      <c r="B14" s="69" t="s">
        <v>146</v>
      </c>
      <c r="C14" s="70" t="s">
        <v>147</v>
      </c>
    </row>
    <row r="15" spans="1:3" ht="45" x14ac:dyDescent="0.25">
      <c r="A15" s="79" t="s">
        <v>148</v>
      </c>
      <c r="B15" s="69" t="s">
        <v>90</v>
      </c>
      <c r="C15" s="70" t="s">
        <v>139</v>
      </c>
    </row>
    <row r="16" spans="1:3" ht="45" x14ac:dyDescent="0.25">
      <c r="A16" s="143" t="s">
        <v>149</v>
      </c>
      <c r="B16" s="145" t="s">
        <v>150</v>
      </c>
      <c r="C16" s="70" t="s">
        <v>142</v>
      </c>
    </row>
    <row r="17" spans="1:3" ht="30" x14ac:dyDescent="0.25">
      <c r="A17" s="148"/>
      <c r="B17" s="150"/>
      <c r="C17" s="70" t="s">
        <v>143</v>
      </c>
    </row>
    <row r="18" spans="1:3" ht="60" x14ac:dyDescent="0.25">
      <c r="A18" s="149"/>
      <c r="B18" s="151"/>
      <c r="C18" s="70" t="s">
        <v>144</v>
      </c>
    </row>
    <row r="19" spans="1:3" ht="30" x14ac:dyDescent="0.25">
      <c r="A19" s="79" t="s">
        <v>151</v>
      </c>
      <c r="B19" s="69" t="s">
        <v>91</v>
      </c>
      <c r="C19" s="70" t="s">
        <v>139</v>
      </c>
    </row>
    <row r="20" spans="1:3" ht="45" x14ac:dyDescent="0.25">
      <c r="A20" s="143" t="s">
        <v>152</v>
      </c>
      <c r="B20" s="145" t="s">
        <v>153</v>
      </c>
      <c r="C20" s="70" t="s">
        <v>142</v>
      </c>
    </row>
    <row r="21" spans="1:3" ht="15.75" thickBot="1" x14ac:dyDescent="0.3">
      <c r="A21" s="144"/>
      <c r="B21" s="146"/>
      <c r="C21" s="70" t="s">
        <v>154</v>
      </c>
    </row>
    <row r="22" spans="1:3" ht="15.75" thickBot="1" x14ac:dyDescent="0.3">
      <c r="A22" s="84" t="s">
        <v>70</v>
      </c>
      <c r="B22" s="85"/>
      <c r="C22" s="86"/>
    </row>
    <row r="23" spans="1:3" x14ac:dyDescent="0.25">
      <c r="A23" s="81" t="s">
        <v>64</v>
      </c>
      <c r="B23" s="82"/>
      <c r="C23" s="83"/>
    </row>
    <row r="24" spans="1:3" ht="45" x14ac:dyDescent="0.25">
      <c r="A24" s="58" t="s">
        <v>57</v>
      </c>
      <c r="B24" s="87">
        <f>'ФОТ основного персонала'!$J$15</f>
        <v>1223.5638667371593</v>
      </c>
      <c r="C24" s="59" t="s">
        <v>48</v>
      </c>
    </row>
    <row r="25" spans="1:3" ht="30" x14ac:dyDescent="0.25">
      <c r="A25" s="58" t="s">
        <v>52</v>
      </c>
      <c r="B25" s="54">
        <f>'расходные материалы'!G8</f>
        <v>815.33636739265899</v>
      </c>
      <c r="C25" s="59" t="s">
        <v>49</v>
      </c>
    </row>
    <row r="26" spans="1:3" ht="30" x14ac:dyDescent="0.25">
      <c r="A26" s="58" t="s">
        <v>26</v>
      </c>
      <c r="B26" s="54">
        <f>'лекарственные препараты'!J4</f>
        <v>0</v>
      </c>
      <c r="C26" s="59" t="s">
        <v>56</v>
      </c>
    </row>
    <row r="27" spans="1:3" ht="30" x14ac:dyDescent="0.25">
      <c r="A27" s="108" t="s">
        <v>85</v>
      </c>
      <c r="B27" s="54">
        <f>амортизация_КСГ!K6</f>
        <v>0.2922869500177126</v>
      </c>
      <c r="C27" s="59" t="s">
        <v>86</v>
      </c>
    </row>
    <row r="28" spans="1:3" ht="30" x14ac:dyDescent="0.25">
      <c r="A28" s="108" t="s">
        <v>77</v>
      </c>
      <c r="B28" s="54">
        <f>амортизация_ВМП!K7</f>
        <v>322.33522740997614</v>
      </c>
      <c r="C28" s="59" t="s">
        <v>78</v>
      </c>
    </row>
    <row r="29" spans="1:3" x14ac:dyDescent="0.25">
      <c r="A29" s="71" t="s">
        <v>65</v>
      </c>
      <c r="B29" s="72"/>
      <c r="C29" s="73"/>
    </row>
    <row r="30" spans="1:3" ht="75" x14ac:dyDescent="0.25">
      <c r="A30" s="58" t="s">
        <v>59</v>
      </c>
      <c r="B30" s="109">
        <v>0.25</v>
      </c>
      <c r="C30" s="74" t="s">
        <v>60</v>
      </c>
    </row>
    <row r="31" spans="1:3" ht="60" x14ac:dyDescent="0.25">
      <c r="A31" s="58" t="s">
        <v>66</v>
      </c>
      <c r="B31" s="75">
        <f>B24*B30</f>
        <v>305.89096668428982</v>
      </c>
      <c r="C31" s="74" t="s">
        <v>12</v>
      </c>
    </row>
    <row r="32" spans="1:3" x14ac:dyDescent="0.25">
      <c r="A32" s="97" t="s">
        <v>67</v>
      </c>
      <c r="B32" s="98">
        <f>B24+B31</f>
        <v>1529.4548334214492</v>
      </c>
      <c r="C32" s="99" t="s">
        <v>12</v>
      </c>
    </row>
    <row r="33" spans="1:3" x14ac:dyDescent="0.25">
      <c r="A33" s="76" t="s">
        <v>61</v>
      </c>
      <c r="B33" s="75" t="s">
        <v>134</v>
      </c>
      <c r="C33" s="77" t="s">
        <v>60</v>
      </c>
    </row>
    <row r="34" spans="1:3" ht="15.75" thickBot="1" x14ac:dyDescent="0.3">
      <c r="A34" s="76" t="s">
        <v>68</v>
      </c>
      <c r="B34" s="89">
        <f>B32*B33</f>
        <v>321.1855150185043</v>
      </c>
      <c r="C34" s="90" t="s">
        <v>12</v>
      </c>
    </row>
    <row r="35" spans="1:3" ht="15.75" thickBot="1" x14ac:dyDescent="0.3">
      <c r="A35" s="100" t="s">
        <v>87</v>
      </c>
      <c r="B35" s="101">
        <f>B24+B25+B26+B27+B31+B34</f>
        <v>2666.2690027826302</v>
      </c>
      <c r="C35" s="102"/>
    </row>
    <row r="36" spans="1:3" ht="15.75" thickBot="1" x14ac:dyDescent="0.3">
      <c r="A36" s="104" t="s">
        <v>79</v>
      </c>
      <c r="B36" s="105">
        <f>B24+B25+B26+B28+B31+B34</f>
        <v>2988.3119432425883</v>
      </c>
      <c r="C36" s="103"/>
    </row>
  </sheetData>
  <mergeCells count="7"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2"/>
      <c r="L1" s="2"/>
      <c r="M1" s="3"/>
    </row>
    <row r="2" spans="1:13" ht="17.25" customHeight="1" x14ac:dyDescent="0.2">
      <c r="A2" s="39" t="s">
        <v>30</v>
      </c>
      <c r="B2" s="153" t="str">
        <f>Итог!B4</f>
        <v>A08.30.046.003</v>
      </c>
      <c r="C2" s="153"/>
      <c r="D2" s="47"/>
      <c r="E2" s="47"/>
    </row>
    <row r="3" spans="1:13" ht="17.25" customHeight="1" x14ac:dyDescent="0.2">
      <c r="A3" s="43" t="s">
        <v>28</v>
      </c>
      <c r="B3" s="154" t="str">
        <f>Итог!B5</f>
        <v>Патолого-анатомическое исследование биопсийного (операционного) материала третьей категории сложности</v>
      </c>
      <c r="C3" s="155"/>
      <c r="D3" s="155"/>
      <c r="E3" s="155"/>
      <c r="F3" s="155"/>
      <c r="G3" s="155"/>
      <c r="H3" s="155"/>
      <c r="I3" s="155"/>
      <c r="J3" s="156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155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33.75</v>
      </c>
      <c r="J9" s="44">
        <f>B9*H9*I9</f>
        <v>672.77477973568284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56.25</v>
      </c>
      <c r="J10" s="44">
        <f>B10*H10*I10</f>
        <v>560.64151982378849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8.44</v>
      </c>
      <c r="J11" s="44">
        <f>B11*H11*I11</f>
        <v>52.960938032305421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1286.3772375917767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1127.708632937474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939.75719411456168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1223.5638667371593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7" t="s">
        <v>51</v>
      </c>
      <c r="C1" s="157"/>
      <c r="D1" s="157"/>
      <c r="E1" s="157"/>
      <c r="F1" s="157"/>
      <c r="G1" s="157"/>
      <c r="H1" s="157"/>
      <c r="I1" s="157"/>
      <c r="J1" s="157"/>
      <c r="K1" s="157"/>
      <c r="L1" s="132"/>
      <c r="M1" s="132"/>
      <c r="N1" s="132"/>
      <c r="O1" s="132"/>
    </row>
    <row r="2" spans="1:15" x14ac:dyDescent="0.2">
      <c r="B2" s="158" t="s">
        <v>71</v>
      </c>
      <c r="C2" s="158"/>
      <c r="D2" s="158"/>
      <c r="E2" s="158"/>
      <c r="F2" s="158"/>
      <c r="G2" s="158"/>
      <c r="H2" s="158"/>
      <c r="I2" s="158"/>
      <c r="J2" s="158"/>
      <c r="K2" s="158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A08.30.046.003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9" t="str">
        <f>Итог!B5</f>
        <v>Патолого-анатомическое исследование биопсийного (операционного) материала третьей категории сложности</v>
      </c>
      <c r="D5" s="159"/>
      <c r="E5" s="159"/>
      <c r="F5" s="159"/>
      <c r="G5" s="159"/>
      <c r="H5" s="159"/>
      <c r="I5" s="159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815.33636739265899</v>
      </c>
      <c r="H8" s="95"/>
      <c r="I8" s="95"/>
      <c r="J8" s="11"/>
      <c r="K8" s="11"/>
      <c r="L8" s="11"/>
      <c r="M8" s="11"/>
    </row>
    <row r="9" spans="1:15" s="94" customFormat="1" ht="38.2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1.9999999494757503E-5</v>
      </c>
      <c r="F9" s="25">
        <v>2148.1032</v>
      </c>
      <c r="G9" s="119">
        <f t="shared" ref="G9:G29" si="0">IFERROR(F9*E9*D9,0)</f>
        <v>4.2962062914686974E-2</v>
      </c>
      <c r="H9" s="92"/>
      <c r="I9" s="92" t="s">
        <v>94</v>
      </c>
      <c r="J9" s="93"/>
      <c r="K9" s="127"/>
      <c r="L9" s="93"/>
      <c r="M9" s="93"/>
    </row>
    <row r="10" spans="1:15" ht="25.5" x14ac:dyDescent="0.2">
      <c r="A10" s="26">
        <v>2</v>
      </c>
      <c r="B10" s="126" t="s">
        <v>95</v>
      </c>
      <c r="C10" s="125" t="s">
        <v>93</v>
      </c>
      <c r="D10" s="134">
        <v>1</v>
      </c>
      <c r="E10" s="124">
        <v>1.9999999494757503E-5</v>
      </c>
      <c r="F10" s="25">
        <v>2181.6905000000002</v>
      </c>
      <c r="G10" s="119">
        <f t="shared" si="0"/>
        <v>4.3633808897717251E-2</v>
      </c>
      <c r="H10" s="92"/>
      <c r="I10" s="92" t="s">
        <v>94</v>
      </c>
      <c r="K10" s="123"/>
    </row>
    <row r="11" spans="1:15" ht="25.5" x14ac:dyDescent="0.2">
      <c r="A11" s="26">
        <v>3</v>
      </c>
      <c r="B11" s="126" t="s">
        <v>96</v>
      </c>
      <c r="C11" s="125" t="s">
        <v>93</v>
      </c>
      <c r="D11" s="134">
        <v>1</v>
      </c>
      <c r="E11" s="124">
        <v>3.2999999821186066E-3</v>
      </c>
      <c r="F11" s="25">
        <v>4.8776000000000002</v>
      </c>
      <c r="G11" s="119">
        <f t="shared" si="0"/>
        <v>1.6096079912781718E-2</v>
      </c>
      <c r="H11" s="92"/>
      <c r="I11" s="92" t="s">
        <v>94</v>
      </c>
    </row>
    <row r="12" spans="1:15" x14ac:dyDescent="0.2">
      <c r="A12" s="26">
        <v>4</v>
      </c>
      <c r="B12" s="126" t="s">
        <v>97</v>
      </c>
      <c r="C12" s="125" t="s">
        <v>98</v>
      </c>
      <c r="D12" s="134">
        <v>1</v>
      </c>
      <c r="E12" s="124">
        <v>6.0000000521540642E-3</v>
      </c>
      <c r="F12" s="25">
        <v>477.31349999999998</v>
      </c>
      <c r="G12" s="119">
        <f t="shared" si="0"/>
        <v>2.8638810248938387</v>
      </c>
      <c r="H12" s="92"/>
      <c r="I12" s="92" t="s">
        <v>94</v>
      </c>
    </row>
    <row r="13" spans="1:15" ht="25.5" x14ac:dyDescent="0.2">
      <c r="A13" s="26">
        <v>5</v>
      </c>
      <c r="B13" s="126" t="s">
        <v>99</v>
      </c>
      <c r="C13" s="125" t="s">
        <v>93</v>
      </c>
      <c r="D13" s="134">
        <v>1</v>
      </c>
      <c r="E13" s="124">
        <v>1</v>
      </c>
      <c r="F13" s="25">
        <v>273.96940000000001</v>
      </c>
      <c r="G13" s="119">
        <f t="shared" si="0"/>
        <v>273.96940000000001</v>
      </c>
      <c r="H13" s="92"/>
      <c r="I13" s="92" t="s">
        <v>94</v>
      </c>
    </row>
    <row r="14" spans="1:15" x14ac:dyDescent="0.2">
      <c r="A14" s="26">
        <v>6</v>
      </c>
      <c r="B14" s="126" t="s">
        <v>100</v>
      </c>
      <c r="C14" s="125" t="s">
        <v>101</v>
      </c>
      <c r="D14" s="134">
        <v>1</v>
      </c>
      <c r="E14" s="124">
        <v>0.25999999046325684</v>
      </c>
      <c r="F14" s="25">
        <v>226.64099999999999</v>
      </c>
      <c r="G14" s="119">
        <f t="shared" si="0"/>
        <v>58.92665783858299</v>
      </c>
      <c r="H14" s="92"/>
      <c r="I14" s="92" t="s">
        <v>94</v>
      </c>
    </row>
    <row r="15" spans="1:15" x14ac:dyDescent="0.2">
      <c r="A15" s="26">
        <v>7</v>
      </c>
      <c r="B15" s="126" t="s">
        <v>102</v>
      </c>
      <c r="C15" s="125" t="s">
        <v>101</v>
      </c>
      <c r="D15" s="134">
        <v>1</v>
      </c>
      <c r="E15" s="124">
        <v>0.4699999988079071</v>
      </c>
      <c r="F15" s="25">
        <v>215.82210000000001</v>
      </c>
      <c r="G15" s="119">
        <f t="shared" si="0"/>
        <v>101.43638674272002</v>
      </c>
      <c r="H15" s="92"/>
      <c r="I15" s="92" t="s">
        <v>94</v>
      </c>
    </row>
    <row r="16" spans="1:15" ht="25.5" x14ac:dyDescent="0.2">
      <c r="A16" s="26">
        <v>8</v>
      </c>
      <c r="B16" s="126" t="s">
        <v>103</v>
      </c>
      <c r="C16" s="125" t="s">
        <v>93</v>
      </c>
      <c r="D16" s="134">
        <v>1</v>
      </c>
      <c r="E16" s="124">
        <v>4.690000057220459</v>
      </c>
      <c r="F16" s="25">
        <v>8.6038999999999994</v>
      </c>
      <c r="G16" s="119">
        <f t="shared" si="0"/>
        <v>40.352291492319104</v>
      </c>
      <c r="H16" s="92"/>
      <c r="I16" s="92" t="s">
        <v>94</v>
      </c>
    </row>
    <row r="17" spans="1:9" ht="25.5" x14ac:dyDescent="0.2">
      <c r="A17" s="26">
        <v>9</v>
      </c>
      <c r="B17" s="126" t="s">
        <v>104</v>
      </c>
      <c r="C17" s="125" t="s">
        <v>105</v>
      </c>
      <c r="D17" s="134">
        <v>1</v>
      </c>
      <c r="E17" s="124">
        <v>0.14000000059604645</v>
      </c>
      <c r="F17" s="25">
        <v>271.65589999999997</v>
      </c>
      <c r="G17" s="119">
        <f t="shared" si="0"/>
        <v>38.031826161919533</v>
      </c>
      <c r="H17" s="92"/>
      <c r="I17" s="92" t="s">
        <v>94</v>
      </c>
    </row>
    <row r="18" spans="1:9" ht="25.5" x14ac:dyDescent="0.2">
      <c r="A18" s="26">
        <v>10</v>
      </c>
      <c r="B18" s="126" t="s">
        <v>106</v>
      </c>
      <c r="C18" s="125" t="s">
        <v>101</v>
      </c>
      <c r="D18" s="134">
        <v>1</v>
      </c>
      <c r="E18" s="124">
        <v>4.6899998560547829E-3</v>
      </c>
      <c r="F18" s="25">
        <v>3655.5810000000001</v>
      </c>
      <c r="G18" s="119">
        <f t="shared" si="0"/>
        <v>17.1446743637966</v>
      </c>
      <c r="H18" s="92"/>
      <c r="I18" s="92" t="s">
        <v>94</v>
      </c>
    </row>
    <row r="19" spans="1:9" ht="25.5" x14ac:dyDescent="0.2">
      <c r="A19" s="26">
        <v>11</v>
      </c>
      <c r="B19" s="126" t="s">
        <v>107</v>
      </c>
      <c r="C19" s="125" t="s">
        <v>101</v>
      </c>
      <c r="D19" s="134">
        <v>1</v>
      </c>
      <c r="E19" s="124">
        <v>1.9999999552965164E-2</v>
      </c>
      <c r="F19" s="25">
        <v>1486.7438</v>
      </c>
      <c r="G19" s="119">
        <f t="shared" si="0"/>
        <v>29.734875335373729</v>
      </c>
      <c r="H19" s="92"/>
      <c r="I19" s="92" t="s">
        <v>94</v>
      </c>
    </row>
    <row r="20" spans="1:9" x14ac:dyDescent="0.2">
      <c r="A20" s="26">
        <v>12</v>
      </c>
      <c r="B20" s="126" t="s">
        <v>108</v>
      </c>
      <c r="C20" s="125" t="s">
        <v>93</v>
      </c>
      <c r="D20" s="134">
        <v>1</v>
      </c>
      <c r="E20" s="124">
        <v>4.690000057220459</v>
      </c>
      <c r="F20" s="25">
        <v>6.5252999999999997</v>
      </c>
      <c r="G20" s="119">
        <f t="shared" si="0"/>
        <v>30.60365737338066</v>
      </c>
      <c r="H20" s="92"/>
      <c r="I20" s="92" t="s">
        <v>94</v>
      </c>
    </row>
    <row r="21" spans="1:9" ht="25.5" x14ac:dyDescent="0.2">
      <c r="A21" s="26">
        <v>13</v>
      </c>
      <c r="B21" s="126" t="s">
        <v>109</v>
      </c>
      <c r="C21" s="125" t="s">
        <v>101</v>
      </c>
      <c r="D21" s="134">
        <v>1</v>
      </c>
      <c r="E21" s="124">
        <v>0.23000000417232513</v>
      </c>
      <c r="F21" s="25">
        <v>496.79969999999997</v>
      </c>
      <c r="G21" s="119">
        <f t="shared" si="0"/>
        <v>114.26393307280986</v>
      </c>
      <c r="H21" s="92"/>
      <c r="I21" s="92" t="s">
        <v>94</v>
      </c>
    </row>
    <row r="22" spans="1:9" ht="25.5" x14ac:dyDescent="0.2">
      <c r="A22" s="26">
        <v>14</v>
      </c>
      <c r="B22" s="126" t="s">
        <v>110</v>
      </c>
      <c r="C22" s="125" t="s">
        <v>101</v>
      </c>
      <c r="D22" s="134">
        <v>1</v>
      </c>
      <c r="E22" s="124">
        <v>1.9999999552965164E-2</v>
      </c>
      <c r="F22" s="25">
        <v>4644.1441000000004</v>
      </c>
      <c r="G22" s="119">
        <f t="shared" si="0"/>
        <v>92.882879923905818</v>
      </c>
      <c r="H22" s="92"/>
      <c r="I22" s="92" t="s">
        <v>94</v>
      </c>
    </row>
    <row r="23" spans="1:9" x14ac:dyDescent="0.2">
      <c r="A23" s="26">
        <v>15</v>
      </c>
      <c r="B23" s="126" t="s">
        <v>111</v>
      </c>
      <c r="C23" s="125" t="s">
        <v>112</v>
      </c>
      <c r="D23" s="134">
        <v>1</v>
      </c>
      <c r="E23" s="124">
        <v>4.690000057220459</v>
      </c>
      <c r="F23" s="25">
        <v>1.4648000000000001</v>
      </c>
      <c r="G23" s="119">
        <f t="shared" si="0"/>
        <v>6.8699120838165291</v>
      </c>
      <c r="H23" s="92"/>
      <c r="I23" s="92" t="s">
        <v>94</v>
      </c>
    </row>
    <row r="24" spans="1:9" ht="25.5" x14ac:dyDescent="0.2">
      <c r="A24" s="26">
        <v>16</v>
      </c>
      <c r="B24" s="126" t="s">
        <v>113</v>
      </c>
      <c r="C24" s="125" t="s">
        <v>93</v>
      </c>
      <c r="D24" s="134">
        <v>1</v>
      </c>
      <c r="E24" s="124">
        <v>4.690000057220459</v>
      </c>
      <c r="F24" s="25">
        <v>2.53E-2</v>
      </c>
      <c r="G24" s="119">
        <f t="shared" si="0"/>
        <v>0.11865700144767762</v>
      </c>
      <c r="H24" s="92"/>
      <c r="I24" s="92" t="s">
        <v>94</v>
      </c>
    </row>
    <row r="25" spans="1:9" ht="25.5" x14ac:dyDescent="0.2">
      <c r="A25" s="26">
        <v>17</v>
      </c>
      <c r="B25" s="126" t="s">
        <v>114</v>
      </c>
      <c r="C25" s="125" t="s">
        <v>115</v>
      </c>
      <c r="D25" s="134">
        <v>1</v>
      </c>
      <c r="E25" s="124">
        <v>9.0000003576278687E-2</v>
      </c>
      <c r="F25" s="25">
        <v>1.3738999999999999</v>
      </c>
      <c r="G25" s="119">
        <f t="shared" si="0"/>
        <v>0.12365100491344928</v>
      </c>
      <c r="H25" s="92"/>
      <c r="I25" s="92" t="s">
        <v>94</v>
      </c>
    </row>
    <row r="26" spans="1:9" x14ac:dyDescent="0.2">
      <c r="A26" s="26">
        <v>18</v>
      </c>
      <c r="B26" s="126" t="s">
        <v>116</v>
      </c>
      <c r="C26" s="125" t="s">
        <v>93</v>
      </c>
      <c r="D26" s="134">
        <v>1</v>
      </c>
      <c r="E26" s="124">
        <v>9.380000114440918</v>
      </c>
      <c r="F26" s="25">
        <v>0.82889999999999997</v>
      </c>
      <c r="G26" s="119">
        <f t="shared" si="0"/>
        <v>7.7750820948600765</v>
      </c>
      <c r="H26" s="92"/>
      <c r="I26" s="92" t="s">
        <v>94</v>
      </c>
    </row>
    <row r="27" spans="1:9" ht="63.75" x14ac:dyDescent="0.2">
      <c r="A27" s="26">
        <v>19</v>
      </c>
      <c r="B27" s="126" t="s">
        <v>117</v>
      </c>
      <c r="C27" s="125" t="s">
        <v>93</v>
      </c>
      <c r="D27" s="134">
        <v>1</v>
      </c>
      <c r="E27" s="124">
        <v>1.9999999494757503E-5</v>
      </c>
      <c r="F27" s="25">
        <v>3613.0893999999998</v>
      </c>
      <c r="G27" s="119">
        <f t="shared" si="0"/>
        <v>7.226178617451369E-2</v>
      </c>
      <c r="H27" s="92"/>
      <c r="I27" s="92" t="s">
        <v>94</v>
      </c>
    </row>
    <row r="28" spans="1:9" ht="25.5" x14ac:dyDescent="0.2">
      <c r="A28" s="26">
        <v>20</v>
      </c>
      <c r="B28" s="126" t="s">
        <v>118</v>
      </c>
      <c r="C28" s="125" t="s">
        <v>119</v>
      </c>
      <c r="D28" s="134">
        <v>1</v>
      </c>
      <c r="E28" s="124">
        <v>3.7000000011175871E-3</v>
      </c>
      <c r="F28" s="25">
        <v>15.9763</v>
      </c>
      <c r="G28" s="119">
        <f t="shared" si="0"/>
        <v>5.9112310017854906E-2</v>
      </c>
      <c r="H28" s="92"/>
      <c r="I28" s="92" t="s">
        <v>94</v>
      </c>
    </row>
    <row r="29" spans="1:9" ht="25.5" x14ac:dyDescent="0.2">
      <c r="A29" s="26">
        <v>21</v>
      </c>
      <c r="B29" s="126" t="s">
        <v>120</v>
      </c>
      <c r="C29" s="125" t="s">
        <v>93</v>
      </c>
      <c r="D29" s="134">
        <v>1</v>
      </c>
      <c r="E29" s="124">
        <v>3.7000000011175871E-3</v>
      </c>
      <c r="F29" s="25">
        <v>1.2259</v>
      </c>
      <c r="G29" s="119">
        <f t="shared" si="0"/>
        <v>4.5358300013700502E-3</v>
      </c>
      <c r="H29" s="92"/>
      <c r="I29" s="92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</row>
    <row r="2" spans="1:13" ht="15.75" x14ac:dyDescent="0.2">
      <c r="A2" s="122"/>
      <c r="B2" s="39" t="s">
        <v>30</v>
      </c>
      <c r="C2" s="159" t="str">
        <f>Итог!B4</f>
        <v>A08.30.046.003</v>
      </c>
      <c r="D2" s="160"/>
      <c r="E2" s="47"/>
      <c r="F2" s="47"/>
      <c r="H2" s="1"/>
    </row>
    <row r="3" spans="1:13" ht="15.75" x14ac:dyDescent="0.2">
      <c r="A3" s="122"/>
      <c r="B3" s="43" t="s">
        <v>28</v>
      </c>
      <c r="C3" s="161" t="str">
        <f>Итог!B5</f>
        <v>Патолого-анатомическое исследование биопсийного (операционного) материала третьей категории сложности</v>
      </c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4" t="s">
        <v>22</v>
      </c>
      <c r="B6" s="165"/>
      <c r="C6" s="165"/>
      <c r="D6" s="165"/>
      <c r="E6" s="165"/>
      <c r="F6" s="165"/>
      <c r="G6" s="165"/>
      <c r="H6" s="165"/>
      <c r="I6" s="165"/>
      <c r="J6" s="166"/>
      <c r="K6" s="112">
        <f>SUM(K7:K9953)</f>
        <v>0.2922869500177126</v>
      </c>
      <c r="L6" s="114"/>
    </row>
    <row r="7" spans="1:13" ht="15" x14ac:dyDescent="0.25">
      <c r="A7" s="33">
        <v>1</v>
      </c>
      <c r="B7" s="137" t="s">
        <v>121</v>
      </c>
      <c r="C7" s="138">
        <v>1</v>
      </c>
      <c r="D7" s="138">
        <v>1</v>
      </c>
      <c r="E7" s="34">
        <v>1301626.4183</v>
      </c>
      <c r="F7" s="35">
        <v>10</v>
      </c>
      <c r="G7" s="35">
        <v>247</v>
      </c>
      <c r="H7" s="35">
        <v>240</v>
      </c>
      <c r="I7" s="35">
        <v>18</v>
      </c>
      <c r="J7" s="36">
        <f t="shared" ref="J7:J15" si="0">IFERROR(H7/I7,0)</f>
        <v>13.333333333333334</v>
      </c>
      <c r="K7" s="36" t="str">
        <f t="shared" ref="K7:K15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122</v>
      </c>
      <c r="C8" s="138">
        <v>1</v>
      </c>
      <c r="D8" s="138">
        <v>1</v>
      </c>
      <c r="E8" s="34">
        <v>3242688.801</v>
      </c>
      <c r="F8" s="35">
        <v>10</v>
      </c>
      <c r="G8" s="35">
        <v>247</v>
      </c>
      <c r="H8" s="35">
        <v>360</v>
      </c>
      <c r="I8" s="35">
        <v>15</v>
      </c>
      <c r="J8" s="36">
        <f t="shared" si="0"/>
        <v>24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123</v>
      </c>
      <c r="C9" s="138">
        <v>1</v>
      </c>
      <c r="D9" s="138">
        <v>0.51</v>
      </c>
      <c r="E9" s="34">
        <v>5821644.7019999996</v>
      </c>
      <c r="F9" s="35">
        <v>10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/>
    </row>
    <row r="10" spans="1:13" ht="15" x14ac:dyDescent="0.25">
      <c r="A10" s="33">
        <v>4</v>
      </c>
      <c r="B10" s="137" t="s">
        <v>124</v>
      </c>
      <c r="C10" s="138">
        <v>1</v>
      </c>
      <c r="D10" s="138">
        <v>0.49</v>
      </c>
      <c r="E10" s="34">
        <v>7504705.9965000004</v>
      </c>
      <c r="F10" s="35">
        <v>10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125</v>
      </c>
      <c r="C11" s="138">
        <v>1</v>
      </c>
      <c r="D11" s="138">
        <v>1</v>
      </c>
      <c r="E11" s="34">
        <v>1930328.8459999999</v>
      </c>
      <c r="F11" s="35">
        <v>10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126</v>
      </c>
      <c r="C12" s="138">
        <v>1</v>
      </c>
      <c r="D12" s="138">
        <v>1</v>
      </c>
      <c r="E12" s="34">
        <v>2722194.7834000001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127</v>
      </c>
      <c r="C13" s="138">
        <v>1</v>
      </c>
      <c r="D13" s="138">
        <v>1</v>
      </c>
      <c r="E13" s="34">
        <v>4939370.8706</v>
      </c>
      <c r="F13" s="35">
        <v>10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128</v>
      </c>
      <c r="C14" s="138">
        <v>1</v>
      </c>
      <c r="D14" s="138">
        <v>1.67E-2</v>
      </c>
      <c r="E14" s="34">
        <v>691687.44099999999</v>
      </c>
      <c r="F14" s="35">
        <v>10</v>
      </c>
      <c r="G14" s="35">
        <v>247</v>
      </c>
      <c r="H14" s="35">
        <v>1440</v>
      </c>
      <c r="I14" s="35">
        <v>90</v>
      </c>
      <c r="J14" s="36">
        <f t="shared" si="0"/>
        <v>16</v>
      </c>
      <c r="K14" s="36">
        <f t="shared" si="1"/>
        <v>0.2922869500177126</v>
      </c>
      <c r="L14" s="115"/>
    </row>
    <row r="15" spans="1:13" ht="15" x14ac:dyDescent="0.25">
      <c r="A15" s="33">
        <v>9</v>
      </c>
      <c r="B15" s="137" t="s">
        <v>129</v>
      </c>
      <c r="C15" s="138">
        <v>1</v>
      </c>
      <c r="D15" s="138">
        <v>1.67E-2</v>
      </c>
      <c r="E15" s="34">
        <v>75268.117700000003</v>
      </c>
      <c r="F15" s="35">
        <v>10</v>
      </c>
      <c r="G15" s="35">
        <v>247</v>
      </c>
      <c r="H15" s="35">
        <v>1440</v>
      </c>
      <c r="I15" s="35">
        <v>90</v>
      </c>
      <c r="J15" s="36">
        <f t="shared" si="0"/>
        <v>16</v>
      </c>
      <c r="K15" s="36" t="str">
        <f t="shared" si="1"/>
        <v/>
      </c>
      <c r="L15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2" t="s">
        <v>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</row>
    <row r="3" spans="1:13" ht="15.75" x14ac:dyDescent="0.2">
      <c r="A3" s="122"/>
      <c r="B3" s="39" t="s">
        <v>30</v>
      </c>
      <c r="C3" s="159" t="str">
        <f>Итог!B4</f>
        <v>A08.30.046.003</v>
      </c>
      <c r="D3" s="160"/>
      <c r="E3" s="47"/>
      <c r="F3" s="47"/>
      <c r="H3" s="1"/>
    </row>
    <row r="4" spans="1:13" ht="15.75" x14ac:dyDescent="0.2">
      <c r="A4" s="122"/>
      <c r="B4" s="43" t="s">
        <v>28</v>
      </c>
      <c r="C4" s="161" t="str">
        <f>Итог!B5</f>
        <v>Патолого-анатомическое исследование биопсийного (операционного) материала третьей категории сложности</v>
      </c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4" t="s">
        <v>22</v>
      </c>
      <c r="B7" s="165"/>
      <c r="C7" s="165"/>
      <c r="D7" s="165"/>
      <c r="E7" s="165"/>
      <c r="F7" s="165"/>
      <c r="G7" s="165"/>
      <c r="H7" s="165"/>
      <c r="I7" s="165"/>
      <c r="J7" s="166"/>
      <c r="K7" s="112">
        <f>SUM(K8:K19987)</f>
        <v>322.33522740997614</v>
      </c>
      <c r="L7" s="114"/>
    </row>
    <row r="8" spans="1:13" ht="15" x14ac:dyDescent="0.25">
      <c r="A8" s="33">
        <v>1</v>
      </c>
      <c r="B8" s="137" t="s">
        <v>121</v>
      </c>
      <c r="C8" s="138">
        <v>1</v>
      </c>
      <c r="D8" s="138">
        <v>1</v>
      </c>
      <c r="E8" s="34">
        <v>1301626.4183</v>
      </c>
      <c r="F8" s="35">
        <v>10</v>
      </c>
      <c r="G8" s="35">
        <v>247</v>
      </c>
      <c r="H8" s="35">
        <v>240</v>
      </c>
      <c r="I8" s="35">
        <v>18</v>
      </c>
      <c r="J8" s="36">
        <f t="shared" ref="J8:J16" si="0">IFERROR(H8/I8,0)</f>
        <v>13.333333333333334</v>
      </c>
      <c r="K8" s="36">
        <f t="shared" ref="K8:K16" si="1">IF(E8&gt;100000,(D8*C8*E8/F8/G8/J8),"")</f>
        <v>39.523069381578949</v>
      </c>
      <c r="L8" s="115"/>
    </row>
    <row r="9" spans="1:13" ht="15" x14ac:dyDescent="0.25">
      <c r="A9" s="33">
        <v>2</v>
      </c>
      <c r="B9" s="137" t="s">
        <v>122</v>
      </c>
      <c r="C9" s="138">
        <v>1</v>
      </c>
      <c r="D9" s="138">
        <v>1</v>
      </c>
      <c r="E9" s="34">
        <v>3242688.801</v>
      </c>
      <c r="F9" s="35">
        <v>10</v>
      </c>
      <c r="G9" s="35">
        <v>247</v>
      </c>
      <c r="H9" s="35">
        <v>360</v>
      </c>
      <c r="I9" s="35">
        <v>15</v>
      </c>
      <c r="J9" s="36">
        <f t="shared" si="0"/>
        <v>24</v>
      </c>
      <c r="K9" s="36">
        <f t="shared" si="1"/>
        <v>54.701228087044534</v>
      </c>
      <c r="L9" s="115"/>
    </row>
    <row r="10" spans="1:13" ht="15" x14ac:dyDescent="0.25">
      <c r="A10" s="33">
        <v>3</v>
      </c>
      <c r="B10" s="137" t="s">
        <v>123</v>
      </c>
      <c r="C10" s="138">
        <v>1</v>
      </c>
      <c r="D10" s="138">
        <v>0.51</v>
      </c>
      <c r="E10" s="34">
        <v>5821644.7019999996</v>
      </c>
      <c r="F10" s="35">
        <v>10</v>
      </c>
      <c r="G10" s="35">
        <v>247</v>
      </c>
      <c r="H10" s="35">
        <v>900</v>
      </c>
      <c r="I10" s="35">
        <v>15</v>
      </c>
      <c r="J10" s="36">
        <f t="shared" si="0"/>
        <v>60</v>
      </c>
      <c r="K10" s="36">
        <f t="shared" si="1"/>
        <v>20.033999986639675</v>
      </c>
      <c r="L10" s="115"/>
    </row>
    <row r="11" spans="1:13" ht="15" x14ac:dyDescent="0.25">
      <c r="A11" s="33">
        <v>4</v>
      </c>
      <c r="B11" s="137" t="s">
        <v>124</v>
      </c>
      <c r="C11" s="138">
        <v>1</v>
      </c>
      <c r="D11" s="138">
        <v>0.49</v>
      </c>
      <c r="E11" s="34">
        <v>7504705.9965000004</v>
      </c>
      <c r="F11" s="35">
        <v>10</v>
      </c>
      <c r="G11" s="35">
        <v>247</v>
      </c>
      <c r="H11" s="35">
        <v>900</v>
      </c>
      <c r="I11" s="35">
        <v>37.5</v>
      </c>
      <c r="J11" s="36">
        <f t="shared" si="0"/>
        <v>24</v>
      </c>
      <c r="K11" s="36">
        <f t="shared" si="1"/>
        <v>62.032826219382592</v>
      </c>
      <c r="L11" s="115"/>
    </row>
    <row r="12" spans="1:13" ht="15" x14ac:dyDescent="0.25">
      <c r="A12" s="33">
        <v>5</v>
      </c>
      <c r="B12" s="137" t="s">
        <v>125</v>
      </c>
      <c r="C12" s="138">
        <v>1</v>
      </c>
      <c r="D12" s="138">
        <v>1</v>
      </c>
      <c r="E12" s="34">
        <v>1930328.8459999999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>
        <f t="shared" si="1"/>
        <v>9.7688706781376506</v>
      </c>
      <c r="L12" s="115"/>
    </row>
    <row r="13" spans="1:13" ht="15" x14ac:dyDescent="0.25">
      <c r="A13" s="33">
        <v>6</v>
      </c>
      <c r="B13" s="137" t="s">
        <v>126</v>
      </c>
      <c r="C13" s="138">
        <v>1</v>
      </c>
      <c r="D13" s="138">
        <v>1</v>
      </c>
      <c r="E13" s="34">
        <v>2722194.7834000001</v>
      </c>
      <c r="F13" s="35">
        <v>10</v>
      </c>
      <c r="G13" s="35">
        <v>247</v>
      </c>
      <c r="H13" s="35">
        <v>360</v>
      </c>
      <c r="I13" s="35">
        <v>4.5</v>
      </c>
      <c r="J13" s="36">
        <f t="shared" si="0"/>
        <v>80</v>
      </c>
      <c r="K13" s="36">
        <f t="shared" si="1"/>
        <v>13.776289389676114</v>
      </c>
      <c r="L13" s="115"/>
    </row>
    <row r="14" spans="1:13" ht="15" x14ac:dyDescent="0.25">
      <c r="A14" s="33">
        <v>7</v>
      </c>
      <c r="B14" s="137" t="s">
        <v>127</v>
      </c>
      <c r="C14" s="138">
        <v>1</v>
      </c>
      <c r="D14" s="138">
        <v>1</v>
      </c>
      <c r="E14" s="34">
        <v>4939370.8706</v>
      </c>
      <c r="F14" s="35">
        <v>10</v>
      </c>
      <c r="G14" s="35">
        <v>247</v>
      </c>
      <c r="H14" s="35">
        <v>360</v>
      </c>
      <c r="I14" s="35">
        <v>22</v>
      </c>
      <c r="J14" s="36">
        <f t="shared" si="0"/>
        <v>16.363636363636363</v>
      </c>
      <c r="K14" s="36">
        <f t="shared" si="1"/>
        <v>122.20665671749887</v>
      </c>
      <c r="L14" s="115"/>
    </row>
    <row r="15" spans="1:13" ht="15" x14ac:dyDescent="0.25">
      <c r="A15" s="33">
        <v>8</v>
      </c>
      <c r="B15" s="137" t="s">
        <v>128</v>
      </c>
      <c r="C15" s="138">
        <v>1</v>
      </c>
      <c r="D15" s="138">
        <v>1.67E-2</v>
      </c>
      <c r="E15" s="34">
        <v>691687.44099999999</v>
      </c>
      <c r="F15" s="35">
        <v>10</v>
      </c>
      <c r="G15" s="35">
        <v>247</v>
      </c>
      <c r="H15" s="35">
        <v>1440</v>
      </c>
      <c r="I15" s="35">
        <v>90</v>
      </c>
      <c r="J15" s="36">
        <f t="shared" si="0"/>
        <v>16</v>
      </c>
      <c r="K15" s="36">
        <f t="shared" si="1"/>
        <v>0.2922869500177126</v>
      </c>
      <c r="L15" s="115"/>
    </row>
    <row r="16" spans="1:13" ht="15" x14ac:dyDescent="0.25">
      <c r="A16" s="33">
        <v>9</v>
      </c>
      <c r="B16" s="137" t="s">
        <v>129</v>
      </c>
      <c r="C16" s="138">
        <v>1</v>
      </c>
      <c r="D16" s="138">
        <v>1.67E-2</v>
      </c>
      <c r="E16" s="34">
        <v>75268.117700000003</v>
      </c>
      <c r="F16" s="35">
        <v>10</v>
      </c>
      <c r="G16" s="35">
        <v>247</v>
      </c>
      <c r="H16" s="35">
        <v>1440</v>
      </c>
      <c r="I16" s="35">
        <v>90</v>
      </c>
      <c r="J16" s="36">
        <f t="shared" si="0"/>
        <v>16</v>
      </c>
      <c r="K16" s="36" t="str">
        <f t="shared" si="1"/>
        <v/>
      </c>
      <c r="L16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2025-10-08T15:26:21Z</dcterms:modified>
</cp:coreProperties>
</file>