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10335" windowHeight="750" activeTab="2"/>
  </bookViews>
  <sheets>
    <sheet name="паспорт" sheetId="1" r:id="rId1"/>
    <sheet name="принципы" sheetId="2" r:id="rId2"/>
    <sheet name="Приложение_1" sheetId="5" r:id="rId3"/>
    <sheet name="Приложение_3" sheetId="4" r:id="rId4"/>
  </sheets>
  <externalReferences>
    <externalReference r:id="rId5"/>
  </externalReferences>
  <definedNames>
    <definedName name="_xlnm.Print_Area" localSheetId="0">паспорт!$Z$1:$BH$59</definedName>
    <definedName name="_xlnm.Print_Area" localSheetId="2">Приложение_1!$A$1:$D$26</definedName>
    <definedName name="_xlnm.Print_Area" localSheetId="3">Приложение_3!$B$1:$J$34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A47" i="1"/>
  <c r="AV39" i="1" l="1"/>
  <c r="AV36" i="1"/>
  <c r="AV43" i="1" l="1"/>
  <c r="I36" i="1" l="1"/>
  <c r="I37" i="1"/>
  <c r="I38" i="1"/>
  <c r="D50" i="1" l="1"/>
  <c r="E50" i="1" s="1"/>
  <c r="A50" i="1" s="1"/>
  <c r="D49" i="1"/>
  <c r="F49" i="1" s="1"/>
  <c r="G49" i="1" s="1"/>
  <c r="D48" i="1"/>
  <c r="AH40" i="1"/>
  <c r="I34" i="1"/>
  <c r="A13" i="1"/>
  <c r="D10" i="1"/>
  <c r="E10" i="1" s="1"/>
  <c r="C10" i="1"/>
  <c r="B1" i="1"/>
  <c r="A18" i="1" l="1"/>
  <c r="A22" i="1"/>
  <c r="E49" i="1"/>
  <c r="A49" i="1" s="1"/>
  <c r="F50" i="1"/>
  <c r="G50" i="1" s="1"/>
  <c r="A21" i="1"/>
  <c r="A17" i="1"/>
  <c r="A27" i="1"/>
  <c r="A19" i="1"/>
  <c r="A23" i="1"/>
  <c r="A14" i="1"/>
  <c r="E48" i="1"/>
  <c r="A48" i="1" s="1"/>
  <c r="F48" i="1"/>
  <c r="A16" i="1"/>
  <c r="AH39" i="1"/>
  <c r="G48" i="1" l="1"/>
  <c r="A40" i="1" l="1"/>
  <c r="A42" i="1"/>
  <c r="A41" i="1"/>
  <c r="A39" i="1"/>
  <c r="A44" i="1" l="1"/>
  <c r="A45" i="1"/>
  <c r="A43" i="1"/>
  <c r="I40" i="1" l="1"/>
  <c r="I39" i="1"/>
  <c r="I45" i="1" l="1"/>
  <c r="I44" i="1" l="1"/>
  <c r="I43" i="1" l="1"/>
  <c r="I42" i="1" l="1"/>
  <c r="I41" i="1" l="1"/>
</calcChain>
</file>

<file path=xl/sharedStrings.xml><?xml version="1.0" encoding="utf-8"?>
<sst xmlns="http://schemas.openxmlformats.org/spreadsheetml/2006/main" count="172" uniqueCount="151">
  <si>
    <t>скрыть?</t>
  </si>
  <si>
    <t>структура документа</t>
  </si>
  <si>
    <t xml:space="preserve"> «_____» _______________ 20__ г.</t>
  </si>
  <si>
    <t>№</t>
  </si>
  <si>
    <t xml:space="preserve"> 8.6</t>
  </si>
  <si>
    <t xml:space="preserve"> 8.7</t>
  </si>
  <si>
    <t xml:space="preserve"> 8.9</t>
  </si>
  <si>
    <t xml:space="preserve"> 8.10</t>
  </si>
  <si>
    <t xml:space="preserve"> 8.14</t>
  </si>
  <si>
    <t xml:space="preserve"> 8.16</t>
  </si>
  <si>
    <t xml:space="preserve"> 8.17</t>
  </si>
  <si>
    <t>СОГЛАСОВАНО</t>
  </si>
  <si>
    <t>____________________(                                                 )</t>
  </si>
  <si>
    <t>KPI</t>
  </si>
  <si>
    <t>_________________________</t>
  </si>
  <si>
    <t>1.1.</t>
  </si>
  <si>
    <t>1.2.</t>
  </si>
  <si>
    <t>2.1.</t>
  </si>
  <si>
    <t>2.2.</t>
  </si>
  <si>
    <t>3.1.</t>
  </si>
  <si>
    <t>3.2.</t>
  </si>
  <si>
    <r>
      <t>Власть ↓</t>
    </r>
    <r>
      <rPr>
        <b/>
        <sz val="14"/>
        <color theme="1"/>
        <rFont val="Calibri"/>
        <family val="2"/>
        <charset val="204"/>
      </rPr>
      <t>, Интерес↓</t>
    </r>
  </si>
  <si>
    <t>4.1.</t>
  </si>
  <si>
    <t>4.2.</t>
  </si>
  <si>
    <t>…</t>
  </si>
  <si>
    <t>….</t>
  </si>
  <si>
    <t xml:space="preserve"> KPI </t>
  </si>
  <si>
    <t>1.</t>
  </si>
  <si>
    <t>2.</t>
  </si>
  <si>
    <t>3.</t>
  </si>
  <si>
    <t>Х</t>
  </si>
  <si>
    <t xml:space="preserve">V  </t>
  </si>
  <si>
    <t>10.  Заказчик подпроекта несет полную ответственность за определение четких требований к продукту подпроекта и своевременное принятие необходимых решений</t>
  </si>
  <si>
    <t>УТВЕРЖДАЮ/APPROVED BY</t>
  </si>
  <si>
    <t>Заказчик подпроекта/Subproject Principal</t>
  </si>
  <si>
    <t>Паспорт подпроекта/Subproject Specification</t>
  </si>
  <si>
    <t>полное наименование проекта/full name of project</t>
  </si>
  <si>
    <t xml:space="preserve">Заказчик и клиенты подпроекта/Subproject Principal and Clients </t>
  </si>
  <si>
    <t xml:space="preserve"> Руководитель подпроекта/Subproject Manager</t>
  </si>
  <si>
    <t>Проблематика подпроекта/Subject Matter</t>
  </si>
  <si>
    <t>сроки подпроекта (начало)/subproject delivery period (start)</t>
  </si>
  <si>
    <t>сроки подпроекта (окончание)/subproject delivery period (completion)</t>
  </si>
  <si>
    <t>Продукты подпроекта/Subproject products</t>
  </si>
  <si>
    <t>Стейкхолдеры подпроекта  и их зоны влияния/Subproject stakeholders and respective responsibility areas</t>
  </si>
  <si>
    <t>Допущения/ограничения подпроекта (с чем подпроект точно не работает, что принимается как допущение=данность)/Subproject assumptions/limitations (what is strictly outside the subproject, what is taken as an assumption=given)</t>
  </si>
  <si>
    <t xml:space="preserve">Ключевые риски подпроекта (технические, организационные, в т.ч. управленческие)/Key subropject risks (technical, organizational, incl. management) </t>
  </si>
  <si>
    <t>ФИО участников подпроекта от СУР/Names of SMD Subproject Participants</t>
  </si>
  <si>
    <t>Objectives</t>
  </si>
  <si>
    <t>Сроки/Deadline</t>
  </si>
  <si>
    <t>Расходы по задачам с НДС
($ тыс.)/Costs, incl. VAT (э000 USD)</t>
  </si>
  <si>
    <t>Наименование статьи/Item</t>
  </si>
  <si>
    <t>Примечание/Note</t>
  </si>
  <si>
    <t>Текущие расходы/Current expenditures</t>
  </si>
  <si>
    <t>Командировочные/Travel expenses</t>
  </si>
  <si>
    <t>Капитальные вложения/Capital Expenditures</t>
  </si>
  <si>
    <t>Оборудование (приобретение, изготовление)/Equipment (purchasing, production)</t>
  </si>
  <si>
    <t>ВСЕГО/TOTAL:</t>
  </si>
  <si>
    <t xml:space="preserve">К заполнению обязательны следующие подпроектные документы/The following subproject documents are mandatory: </t>
  </si>
  <si>
    <t>Матрица стейкхолдеров/Stakeholder Matrix</t>
  </si>
  <si>
    <t>Приложение 1/Annex 1</t>
  </si>
  <si>
    <t>Реестр рисков/Risk Register</t>
  </si>
  <si>
    <t>Приложение 2/Annex 2</t>
  </si>
  <si>
    <t>Журнал извлеченных уроков/Lessons Learned Log</t>
  </si>
  <si>
    <t>Приложение 3/Annex 3</t>
  </si>
  <si>
    <t xml:space="preserve">Согласовано/Agreed upon by: </t>
  </si>
  <si>
    <t>(ФИО,  должность/name, position)</t>
  </si>
  <si>
    <t>РП "100 подготовленных руководителей нового поколения лидеров для реализации стратегии"/Project Manager, 100 Trained New-Generation Leaders for Strategy Implementation</t>
  </si>
  <si>
    <t>(Г.В. Исайкина/G. Isaikina)</t>
  </si>
  <si>
    <t>Основополагающие принципы работы над подпроектами/Basic Principles in Subproject Implementation</t>
  </si>
  <si>
    <t>Создание пользы/Value Creation</t>
  </si>
  <si>
    <t>1. Наивысшим приоритет - удовлетворение потребностей 
Заказчика, благодаря регулярному общению с Заказчиком по продуктам подпроекта и достижению результатов подпроекта в срок/The utmost priority is Principal satisfation reached by regular communation with the Principal regarding subproject products and on-time implementation</t>
  </si>
  <si>
    <t>2. Принятый Заказчиком  продукт — основной показатель эффективности подпроекта/Product accepted by the Principal is the main subproject KPI</t>
  </si>
  <si>
    <t>3. Оценка выгод от реализации подпроекта и качественное планирование подпроекта в необходимом объеме проводится до его реализации/Subproject implementation benefits assessment and thorough planning shall be performed before its implementation</t>
  </si>
  <si>
    <t>Непрерывное развитие/Sustainable Development</t>
  </si>
  <si>
    <t>4. Изменение требований приветствуется даже на поздних стадиях разработки. Изменения должны быть согласованы с Заказчиком  и обеспечивать емуконкурентное преимущество/Requirements change is encouraged even at the late implementation stages. Changes must be approved by the Principal and ensure competitive advantage</t>
  </si>
  <si>
    <t>5. Постоянное внимание к организационному совершенству и качеству повышает гибкость подпроекта/Continuous focus on organizational excellence and quality increases subproject flexibility</t>
  </si>
  <si>
    <t>6. На протяжении всего подпроекта разработчики и клиенты подпроекта должны работать вместе/Subproject team and clients must work together during the whole subproject delivery period</t>
  </si>
  <si>
    <t>7. Непосредственное общение является наиболее практичным и эффективным способом обмена информацией как с самой командой, так и внутри команды/Dierct communication is the most reasonable and efficient way of information exhange both with and within the team</t>
  </si>
  <si>
    <t>8. Самые лучшие  инновационные, инженерные и технические решения рождаются у самоорганизующихся команд/Self-organizing teams develop the best innovative, engineering and technical solutions</t>
  </si>
  <si>
    <t>9. Руководитель подпроекта несет полную ответственность за достижение целей проекта, а каждый участник за успех подпроекта в рамках своей зоны ответственности/Subproject manager bears full responsibility for project goals attainment aтв each team member is responsible within his/her area of responsibility.</t>
  </si>
  <si>
    <t>11. Команда должна систематически анализировать возможные способы улучшения эффективности и соответственно корректировать стиль своей работы/The team must analyze possible measures for efficiency enhancement and improve its working procedures respectively</t>
  </si>
  <si>
    <t xml:space="preserve">Простота — искусство минимизации лишней работы — крайне необходима/Simplicity (excessive work reduction) is essential </t>
  </si>
  <si>
    <r>
      <rPr>
        <b/>
        <i/>
        <sz val="11"/>
        <color rgb="FF0070C0"/>
        <rFont val="Times New Roman"/>
        <family val="1"/>
        <charset val="204"/>
      </rPr>
      <t xml:space="preserve">Регулярные коммуникации между всеми участниками проекта обязательны </t>
    </r>
    <r>
      <rPr>
        <sz val="11"/>
        <color rgb="FF0070C0"/>
        <rFont val="Times New Roman"/>
        <family val="1"/>
        <charset val="204"/>
      </rPr>
      <t xml:space="preserve">
(Принцип №12 Политики в области управления проектами № ПЛ-ВДМ-005.1.12 от 05.03.2012)
</t>
    </r>
    <r>
      <rPr>
        <b/>
        <i/>
        <sz val="11"/>
        <color rgb="FF0070C0"/>
        <rFont val="Times New Roman"/>
        <family val="1"/>
        <charset val="204"/>
      </rPr>
      <t>Regular communications between all project stakeholders are mandatory</t>
    </r>
    <r>
      <rPr>
        <sz val="11"/>
        <color rgb="FF0070C0"/>
        <rFont val="Times New Roman"/>
        <family val="1"/>
        <charset val="204"/>
      </rPr>
      <t xml:space="preserve">
(Principle 12. Project Management Policy. PL-VDM-005.1.12 dated 05.03.2012</t>
    </r>
  </si>
  <si>
    <t>ЖУРНАЛ ИЗВЛЕЧЕННЫХ УРОКОВ/LESSONS LEARNED LOG</t>
  </si>
  <si>
    <t>Название подпроекта/Subproject Name</t>
  </si>
  <si>
    <t>Руководитель подпроекта/Subproject Manager</t>
  </si>
  <si>
    <t>Номер/
No.</t>
  </si>
  <si>
    <t>Дата внесения/Date of Entry</t>
  </si>
  <si>
    <r>
      <t xml:space="preserve">Кем внесено </t>
    </r>
    <r>
      <rPr>
        <sz val="11"/>
        <color theme="1"/>
        <rFont val="Calibri"/>
        <family val="2"/>
        <scheme val="minor"/>
      </rPr>
      <t xml:space="preserve">(ФИО, роль в подпроекте)/
</t>
    </r>
    <r>
      <rPr>
        <b/>
        <sz val="11"/>
        <color theme="1"/>
        <rFont val="Calibri"/>
        <family val="2"/>
        <charset val="204"/>
        <scheme val="minor"/>
      </rPr>
      <t>Entered by</t>
    </r>
    <r>
      <rPr>
        <sz val="11"/>
        <color theme="1"/>
        <rFont val="Calibri"/>
        <family val="2"/>
        <scheme val="minor"/>
      </rPr>
      <t xml:space="preserve"> (name, subproject role)</t>
    </r>
  </si>
  <si>
    <t>Категория/Category</t>
  </si>
  <si>
    <t>Стадия подпроекта/Subproject Stage</t>
  </si>
  <si>
    <t>Описание/
Description</t>
  </si>
  <si>
    <t>Влияние/Impact</t>
  </si>
  <si>
    <t>Что сделано/
Actions Taken</t>
  </si>
  <si>
    <t>Краткая рекомендация/
Brief Recommendation</t>
  </si>
  <si>
    <t>Категория - положительный или отрицательный опыт/Category - positive or negative experience</t>
  </si>
  <si>
    <t>Стадия проекта - поставьте одно из следующих значений: инициация, планирование, реализация, завершение/Project Stage - specify one of the following: intiation, planning, implementation, completion</t>
  </si>
  <si>
    <r>
      <rPr>
        <b/>
        <sz val="11"/>
        <color theme="1"/>
        <rFont val="Calibri"/>
        <family val="2"/>
        <charset val="204"/>
        <scheme val="minor"/>
      </rPr>
      <t>Разработано/Drafted by</t>
    </r>
    <r>
      <rPr>
        <sz val="11"/>
        <color theme="1"/>
        <rFont val="Calibri"/>
        <family val="2"/>
        <scheme val="minor"/>
      </rPr>
      <t xml:space="preserve">:                                                  __________________             
</t>
    </r>
    <r>
      <rPr>
        <b/>
        <sz val="11"/>
        <color theme="1"/>
        <rFont val="Calibri"/>
        <family val="2"/>
        <charset val="204"/>
        <scheme val="minor"/>
      </rPr>
      <t>Согласовано/Agreed upon by</t>
    </r>
    <r>
      <rPr>
        <sz val="11"/>
        <color theme="1"/>
        <rFont val="Calibri"/>
        <family val="2"/>
        <scheme val="minor"/>
      </rPr>
      <t xml:space="preserve">: 
Руководитель подпроекта/Subproject Manager  __________________
</t>
    </r>
  </si>
  <si>
    <t>Заинтересованные группы/Stakeholder Group</t>
  </si>
  <si>
    <t>Матрица  __________________________________стейкхолдеров подпроекта/
Subproject Stakeholder Matrix</t>
  </si>
  <si>
    <t>Цель взаимодействия/Interaction Objective:</t>
  </si>
  <si>
    <t>информирование/information sharing</t>
  </si>
  <si>
    <t>вовлечение в подпроект - каким образом?/involvement in subproject - in what manner?</t>
  </si>
  <si>
    <r>
      <t xml:space="preserve">Власть </t>
    </r>
    <r>
      <rPr>
        <b/>
        <sz val="14"/>
        <color theme="1"/>
        <rFont val="Calibri"/>
        <family val="2"/>
        <charset val="204"/>
      </rPr>
      <t>↑, Интерес↑  (ключевые игроки)/Authority ↑, Interest ↑ (key stakeholders)</t>
    </r>
  </si>
  <si>
    <r>
      <t xml:space="preserve">Власть </t>
    </r>
    <r>
      <rPr>
        <b/>
        <sz val="14"/>
        <color theme="1"/>
        <rFont val="Calibri"/>
        <family val="2"/>
        <charset val="204"/>
      </rPr>
      <t>↑, Интерес↓/Authority ↑, Interest ↓</t>
    </r>
  </si>
  <si>
    <r>
      <t>Власть ↓</t>
    </r>
    <r>
      <rPr>
        <b/>
        <sz val="14"/>
        <color theme="1"/>
        <rFont val="Calibri"/>
        <family val="2"/>
        <charset val="204"/>
      </rPr>
      <t>, Интерес↑/Authority ↓, Interest ↑</t>
    </r>
  </si>
  <si>
    <r>
      <rPr>
        <sz val="36"/>
        <rFont val="Calibri"/>
        <family val="2"/>
        <charset val="204"/>
        <scheme val="minor"/>
      </rPr>
      <t>V +</t>
    </r>
    <r>
      <rPr>
        <sz val="48"/>
        <rFont val="Calibri"/>
        <family val="2"/>
        <charset val="204"/>
        <scheme val="minor"/>
      </rPr>
      <t xml:space="preserve"> </t>
    </r>
    <r>
      <rPr>
        <sz val="16"/>
        <rFont val="Calibri"/>
        <family val="2"/>
        <charset val="204"/>
        <scheme val="minor"/>
      </rPr>
      <t xml:space="preserve">
выражение признания/
acknowledgement</t>
    </r>
  </si>
  <si>
    <t>Ф.И.О./Name</t>
  </si>
  <si>
    <t>Организованное  сотрудничество/Organized Cooperation</t>
  </si>
  <si>
    <t>Руководитель субпроекта/Subproject Manager</t>
  </si>
  <si>
    <t>Ключевые клиенты подпроекта/
Key Subproject Clients:</t>
  </si>
  <si>
    <t>Школа коммерсантов для индустриальной специализации грузового супермаркета</t>
  </si>
  <si>
    <t>ЧГП - Крайнов А.Г / Коммерческий директор ЧГП
        Гоколов Г.К. / Директор по продажам в регионе Европа
РГП - Глушнев Н.П. / Директор по производству AirBridgeCargo
           Андреев А.В. / Вице-президент по региону Европа</t>
  </si>
  <si>
    <t>Кузнецов П.А. / Коммерческий директор VD UAC</t>
  </si>
  <si>
    <t>Необходимость развития компетенций персонала продаж/производства/закупок в части отраслевой специализации и нишевых продуктов</t>
  </si>
  <si>
    <t>11.07.2017</t>
  </si>
  <si>
    <t>01.12.2017</t>
  </si>
  <si>
    <t>Пилотное обучение для фокус групп персонала продаж и производства/закупок</t>
  </si>
  <si>
    <t>Проведено пилотное обучение для фокус групп персонала продаж и производства/закупок. Получена и проанализирована обратная связь. Сформулированы предложения по доработке курса.</t>
  </si>
  <si>
    <t>Чупрына А.А.</t>
  </si>
  <si>
    <t>Рассадкин А.А.</t>
  </si>
  <si>
    <t>Шкляник Г.С.</t>
  </si>
  <si>
    <t>Кузнецов П.А.</t>
  </si>
  <si>
    <t>в т.ч. командировочные расходы на внешних экспертов / преставителей заказчиков</t>
  </si>
  <si>
    <t>Услуги внешних экспертов / Services of external customera</t>
  </si>
  <si>
    <t>??</t>
  </si>
  <si>
    <t>Програмные продукты для интерактивного обучения</t>
  </si>
  <si>
    <t>Приобретений данных, отсутствующих в общем доступе??</t>
  </si>
  <si>
    <t>С помощью экспертов сформировать содержательную часть курса / Соисполнитель Кузнецов П.А.</t>
  </si>
  <si>
    <t>Координировать и направлять работу проектной группы, обеспечить достижение целей проекта</t>
  </si>
  <si>
    <t>э</t>
  </si>
  <si>
    <t>Программа курса обучения по индустриальной специализации и нишевым продуктам для персонала продаж и производства/закупок</t>
  </si>
  <si>
    <t xml:space="preserve">Программа курса сформирована и согласована с заказчиками проекта </t>
  </si>
  <si>
    <t>Разработать методологию курса / Соисполнитель Шкляник Г.С.</t>
  </si>
  <si>
    <t>Методология курса разработана и согласована с заказчиками проекта</t>
  </si>
  <si>
    <t>Содержание курса обучения сформировано и согласовано с заказчиками проекта</t>
  </si>
  <si>
    <t>Достигнуты KPI по утвержденным продуктам проекта</t>
  </si>
  <si>
    <t>Обеспечить функционирование необходимой IT платформы и интерактивных инструментов для онлайн-курса, обеспечить эффективную коммуникацию внутри проектной группы</t>
  </si>
  <si>
    <t>ИТ-платформа фукционирует и обеспечивает взимодействие с обучаемыми в рамках согласованной методологии. 
Участники проектной группы продуктивно общаются между собой не менее 4 раз в месяц (?)</t>
  </si>
  <si>
    <t>Заказчики проекта</t>
  </si>
  <si>
    <t>Целевая аудитория курса обучения</t>
  </si>
  <si>
    <t>РВУ</t>
  </si>
  <si>
    <t>Корпоративный университет</t>
  </si>
  <si>
    <t>Внутренние эксперты</t>
  </si>
  <si>
    <t xml:space="preserve">Внешние эксперты </t>
  </si>
  <si>
    <t>Клиенты ГрК</t>
  </si>
  <si>
    <t>В программу курса входят следующие ключевые отрасли: фарма, нефтегаз, энергетика, аэрокосмос, правительственный сектор, электроника (?)</t>
  </si>
  <si>
    <t>В рамках проекта планируется провести только пилотное обучение для фокус-групп каждой из целевых аудиторий. Предполагается, что в дальнейшем курс будет проводиться на регулярной основе в рамках корпоративного университета.</t>
  </si>
  <si>
    <t>Программа курса предполагает первый уровень обучения для продаж/закупок/производства, а также второй уровень обучения с более детальным изучением особенностей отраслей для специалистов по продажам и маркетингу</t>
  </si>
  <si>
    <t>Недостаточность знаний имеющихся внутри компании</t>
  </si>
  <si>
    <t xml:space="preserve">Потеря актуальности содержания курса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</si>
</sst>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5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i/>
      <sz val="11"/>
      <color theme="3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i/>
      <sz val="11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sz val="12"/>
      <color theme="3" tint="-0.24997711111789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charset val="204"/>
      <scheme val="minor"/>
    </font>
    <font>
      <sz val="48"/>
      <name val="Calibri"/>
      <family val="2"/>
      <charset val="204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E8FF"/>
        <bgColor indexed="64"/>
      </patternFill>
    </fill>
    <fill>
      <patternFill patternType="solid">
        <fgColor theme="9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theme="3"/>
      </left>
      <right style="thin">
        <color theme="3"/>
      </right>
      <top style="medium">
        <color theme="3"/>
      </top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thin">
        <color indexed="64"/>
      </right>
      <top style="thin">
        <color indexed="64"/>
      </top>
      <bottom/>
      <diagonal/>
    </border>
    <border>
      <left style="medium">
        <color theme="4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thin">
        <color indexed="64"/>
      </right>
      <top style="thin">
        <color indexed="64"/>
      </top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-0.499984740745262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4" tint="-0.499984740745262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4" tint="-0.499984740745262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4" tint="-0.499984740745262"/>
      </left>
      <right style="thin">
        <color indexed="64"/>
      </right>
      <top style="medium">
        <color theme="4" tint="-0.499984740745262"/>
      </top>
      <bottom/>
      <diagonal/>
    </border>
    <border>
      <left style="thin">
        <color indexed="64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thin">
        <color indexed="64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4" tint="-0.499984740745262"/>
      </bottom>
      <diagonal/>
    </border>
    <border>
      <left/>
      <right/>
      <top style="thin">
        <color indexed="64"/>
      </top>
      <bottom style="medium">
        <color theme="4" tint="-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4" tint="-0.499984740745262"/>
      </bottom>
      <diagonal/>
    </border>
    <border>
      <left style="slantDashDot">
        <color theme="8" tint="-0.24994659260841701"/>
      </left>
      <right/>
      <top style="slantDashDot">
        <color theme="8" tint="-0.24994659260841701"/>
      </top>
      <bottom/>
      <diagonal/>
    </border>
    <border>
      <left/>
      <right/>
      <top style="slantDashDot">
        <color theme="8" tint="-0.24994659260841701"/>
      </top>
      <bottom/>
      <diagonal/>
    </border>
    <border>
      <left/>
      <right style="slantDashDot">
        <color theme="8" tint="-0.24994659260841701"/>
      </right>
      <top style="slantDashDot">
        <color theme="8" tint="-0.24994659260841701"/>
      </top>
      <bottom/>
      <diagonal/>
    </border>
    <border>
      <left style="slantDashDot">
        <color theme="8" tint="-0.24994659260841701"/>
      </left>
      <right/>
      <top/>
      <bottom/>
      <diagonal/>
    </border>
    <border>
      <left/>
      <right style="slantDashDot">
        <color theme="8" tint="-0.24994659260841701"/>
      </right>
      <top/>
      <bottom/>
      <diagonal/>
    </border>
    <border>
      <left style="thin">
        <color theme="3"/>
      </left>
      <right style="slantDashDot">
        <color theme="8" tint="-0.24994659260841701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slantDashDot">
        <color theme="8" tint="-0.24994659260841701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slantDashDot">
        <color theme="8" tint="-0.24994659260841701"/>
      </right>
      <top/>
      <bottom style="medium">
        <color theme="3"/>
      </bottom>
      <diagonal/>
    </border>
    <border>
      <left style="thin">
        <color theme="3"/>
      </left>
      <right style="slantDashDot">
        <color theme="8" tint="-0.24994659260841701"/>
      </right>
      <top style="medium">
        <color theme="3"/>
      </top>
      <bottom/>
      <diagonal/>
    </border>
    <border>
      <left style="thin">
        <color theme="3"/>
      </left>
      <right style="slantDashDot">
        <color theme="8" tint="-0.24994659260841701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slantDashDot">
        <color theme="8" tint="-0.24994659260841701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slantDashDot">
        <color theme="8" tint="-0.24994659260841701"/>
      </right>
      <top/>
      <bottom style="thin">
        <color theme="3"/>
      </bottom>
      <diagonal/>
    </border>
    <border>
      <left style="thin">
        <color indexed="64"/>
      </left>
      <right style="slantDashDot">
        <color theme="8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theme="8" tint="-0.24994659260841701"/>
      </right>
      <top style="thin">
        <color indexed="64"/>
      </top>
      <bottom/>
      <diagonal/>
    </border>
    <border>
      <left style="thin">
        <color indexed="64"/>
      </left>
      <right style="slantDashDot">
        <color theme="8" tint="-0.24994659260841701"/>
      </right>
      <top style="thin">
        <color indexed="64"/>
      </top>
      <bottom style="medium">
        <color theme="4" tint="-0.499984740745262"/>
      </bottom>
      <diagonal/>
    </border>
    <border>
      <left style="thin">
        <color theme="3"/>
      </left>
      <right style="slantDashDot">
        <color theme="8" tint="-0.24994659260841701"/>
      </right>
      <top style="medium">
        <color theme="4" tint="-0.499984740745262"/>
      </top>
      <bottom style="thin">
        <color theme="3"/>
      </bottom>
      <diagonal/>
    </border>
    <border>
      <left/>
      <right style="slantDashDot">
        <color theme="8" tint="-0.24994659260841701"/>
      </right>
      <top style="thin">
        <color theme="3"/>
      </top>
      <bottom style="thin">
        <color theme="3"/>
      </bottom>
      <diagonal/>
    </border>
    <border>
      <left/>
      <right style="slantDashDot">
        <color theme="8" tint="-0.24994659260841701"/>
      </right>
      <top/>
      <bottom style="thin">
        <color theme="3"/>
      </bottom>
      <diagonal/>
    </border>
    <border>
      <left/>
      <right style="slantDashDot">
        <color theme="8" tint="-0.24994659260841701"/>
      </right>
      <top style="thin">
        <color theme="3"/>
      </top>
      <bottom style="medium">
        <color theme="3"/>
      </bottom>
      <diagonal/>
    </border>
    <border>
      <left style="slantDashDot">
        <color theme="8" tint="-0.24994659260841701"/>
      </left>
      <right/>
      <top/>
      <bottom style="slantDashDot">
        <color theme="8" tint="-0.24994659260841701"/>
      </bottom>
      <diagonal/>
    </border>
    <border>
      <left/>
      <right/>
      <top/>
      <bottom style="slantDashDot">
        <color theme="8" tint="-0.24994659260841701"/>
      </bottom>
      <diagonal/>
    </border>
    <border>
      <left/>
      <right style="slantDashDot">
        <color theme="8" tint="-0.24994659260841701"/>
      </right>
      <top/>
      <bottom style="slantDashDot">
        <color theme="8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 style="slantDashDot">
        <color theme="8" tint="-0.24994659260841701"/>
      </right>
      <top style="medium">
        <color theme="3"/>
      </top>
      <bottom style="thin">
        <color theme="3"/>
      </bottom>
      <diagonal/>
    </border>
    <border>
      <left/>
      <right style="slantDashDot">
        <color theme="8" tint="-0.24994659260841701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22" fillId="0" borderId="0"/>
    <xf numFmtId="0" fontId="23" fillId="0" borderId="0"/>
    <xf numFmtId="0" fontId="3" fillId="0" borderId="0"/>
  </cellStyleXfs>
  <cellXfs count="301">
    <xf numFmtId="0" fontId="0" fillId="0" borderId="0" xfId="0"/>
    <xf numFmtId="0" fontId="7" fillId="2" borderId="0" xfId="2" applyFont="1" applyFill="1"/>
    <xf numFmtId="0" fontId="7" fillId="0" borderId="0" xfId="2" applyFont="1"/>
    <xf numFmtId="0" fontId="8" fillId="0" borderId="0" xfId="2" applyFont="1" applyAlignment="1" applyProtection="1"/>
    <xf numFmtId="0" fontId="8" fillId="0" borderId="0" xfId="2" applyFont="1" applyAlignment="1" applyProtection="1">
      <alignment horizontal="left"/>
    </xf>
    <xf numFmtId="0" fontId="8" fillId="3" borderId="0" xfId="2" applyFont="1" applyFill="1" applyAlignment="1" applyProtection="1">
      <alignment horizontal="center"/>
    </xf>
    <xf numFmtId="0" fontId="8" fillId="3" borderId="0" xfId="2" applyFont="1" applyFill="1" applyAlignment="1" applyProtection="1"/>
    <xf numFmtId="0" fontId="8" fillId="0" borderId="0" xfId="2" applyFont="1" applyFill="1" applyAlignment="1" applyProtection="1"/>
    <xf numFmtId="0" fontId="8" fillId="0" borderId="0" xfId="2" applyFont="1" applyAlignment="1" applyProtection="1">
      <alignment horizontal="center"/>
    </xf>
    <xf numFmtId="0" fontId="8" fillId="0" borderId="0" xfId="2" applyFont="1" applyAlignment="1" applyProtection="1">
      <alignment wrapText="1"/>
    </xf>
    <xf numFmtId="0" fontId="8" fillId="0" borderId="0" xfId="2" applyFont="1" applyAlignment="1" applyProtection="1">
      <alignment horizontal="center" vertical="center"/>
    </xf>
    <xf numFmtId="0" fontId="8" fillId="3" borderId="0" xfId="2" applyFont="1" applyFill="1" applyAlignment="1" applyProtection="1">
      <alignment horizontal="left"/>
    </xf>
    <xf numFmtId="0" fontId="10" fillId="0" borderId="0" xfId="2" applyFont="1" applyAlignment="1" applyProtection="1">
      <alignment horizontal="center"/>
    </xf>
    <xf numFmtId="0" fontId="10" fillId="0" borderId="0" xfId="2" applyFont="1" applyAlignment="1" applyProtection="1">
      <alignment horizontal="right" vertical="top" wrapText="1"/>
    </xf>
    <xf numFmtId="0" fontId="11" fillId="3" borderId="0" xfId="2" applyFont="1" applyFill="1" applyAlignment="1" applyProtection="1"/>
    <xf numFmtId="0" fontId="8" fillId="4" borderId="1" xfId="2" applyFont="1" applyFill="1" applyBorder="1" applyAlignment="1" applyProtection="1">
      <alignment horizontal="center" vertical="center"/>
    </xf>
    <xf numFmtId="0" fontId="11" fillId="3" borderId="0" xfId="2" applyFont="1" applyFill="1" applyAlignment="1" applyProtection="1">
      <alignment horizontal="center" vertical="center"/>
    </xf>
    <xf numFmtId="0" fontId="8" fillId="3" borderId="0" xfId="2" applyFont="1" applyFill="1" applyAlignment="1" applyProtection="1">
      <alignment horizontal="center" vertical="center"/>
    </xf>
    <xf numFmtId="0" fontId="8" fillId="4" borderId="12" xfId="2" applyFont="1" applyFill="1" applyBorder="1" applyAlignment="1" applyProtection="1">
      <alignment horizontal="center" vertical="center"/>
    </xf>
    <xf numFmtId="0" fontId="16" fillId="4" borderId="15" xfId="2" applyFont="1" applyFill="1" applyBorder="1" applyAlignment="1" applyProtection="1">
      <alignment horizontal="center" vertical="center"/>
    </xf>
    <xf numFmtId="0" fontId="16" fillId="4" borderId="17" xfId="2" applyFont="1" applyFill="1" applyBorder="1" applyAlignment="1" applyProtection="1">
      <alignment horizontal="center" vertical="center"/>
    </xf>
    <xf numFmtId="0" fontId="7" fillId="0" borderId="0" xfId="2" applyFont="1" applyFill="1" applyBorder="1"/>
    <xf numFmtId="0" fontId="8" fillId="3" borderId="0" xfId="2" applyFont="1" applyFill="1" applyBorder="1" applyAlignment="1" applyProtection="1">
      <alignment horizontal="center"/>
    </xf>
    <xf numFmtId="0" fontId="8" fillId="3" borderId="0" xfId="2" applyFont="1" applyFill="1" applyBorder="1" applyAlignment="1" applyProtection="1"/>
    <xf numFmtId="0" fontId="8" fillId="0" borderId="0" xfId="2" applyFont="1" applyBorder="1" applyAlignment="1" applyProtection="1">
      <alignment horizontal="center"/>
    </xf>
    <xf numFmtId="0" fontId="8" fillId="0" borderId="0" xfId="2" applyFont="1" applyBorder="1" applyAlignment="1" applyProtection="1"/>
    <xf numFmtId="0" fontId="8" fillId="0" borderId="0" xfId="2" applyFont="1" applyBorder="1" applyAlignment="1" applyProtection="1">
      <alignment wrapText="1"/>
    </xf>
    <xf numFmtId="0" fontId="7" fillId="0" borderId="0" xfId="2" applyFont="1" applyFill="1" applyBorder="1" applyAlignment="1">
      <alignment horizontal="left" vertical="center" wrapText="1" indent="1"/>
    </xf>
    <xf numFmtId="0" fontId="8" fillId="3" borderId="19" xfId="2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/>
    </xf>
    <xf numFmtId="0" fontId="18" fillId="2" borderId="13" xfId="2" applyFont="1" applyFill="1" applyBorder="1" applyAlignment="1">
      <alignment horizontal="center" vertical="center" wrapText="1"/>
    </xf>
    <xf numFmtId="0" fontId="7" fillId="2" borderId="0" xfId="2" applyFont="1" applyFill="1" applyAlignment="1"/>
    <xf numFmtId="0" fontId="7" fillId="0" borderId="0" xfId="2" applyFont="1" applyAlignment="1"/>
    <xf numFmtId="0" fontId="8" fillId="4" borderId="24" xfId="2" applyFont="1" applyFill="1" applyBorder="1" applyAlignment="1" applyProtection="1">
      <alignment horizontal="center" vertical="center"/>
    </xf>
    <xf numFmtId="0" fontId="8" fillId="3" borderId="18" xfId="2" applyFont="1" applyFill="1" applyBorder="1" applyAlignment="1" applyProtection="1">
      <alignment horizontal="center" vertical="center"/>
    </xf>
    <xf numFmtId="0" fontId="21" fillId="4" borderId="26" xfId="2" applyFont="1" applyFill="1" applyBorder="1" applyAlignment="1" applyProtection="1">
      <alignment horizontal="center" vertical="center"/>
    </xf>
    <xf numFmtId="0" fontId="8" fillId="3" borderId="23" xfId="2" applyFont="1" applyFill="1" applyBorder="1" applyAlignment="1" applyProtection="1">
      <alignment horizontal="center"/>
    </xf>
    <xf numFmtId="0" fontId="8" fillId="3" borderId="18" xfId="2" applyFont="1" applyFill="1" applyBorder="1" applyAlignment="1" applyProtection="1">
      <alignment horizontal="left"/>
    </xf>
    <xf numFmtId="0" fontId="8" fillId="3" borderId="18" xfId="2" applyFont="1" applyFill="1" applyBorder="1" applyAlignment="1" applyProtection="1">
      <alignment horizontal="left" vertical="center"/>
    </xf>
    <xf numFmtId="0" fontId="20" fillId="2" borderId="0" xfId="2" applyFont="1" applyFill="1" applyAlignment="1">
      <alignment horizontal="center"/>
    </xf>
    <xf numFmtId="0" fontId="8" fillId="3" borderId="25" xfId="2" applyFont="1" applyFill="1" applyBorder="1" applyAlignment="1" applyProtection="1">
      <alignment horizontal="center"/>
    </xf>
    <xf numFmtId="0" fontId="8" fillId="3" borderId="0" xfId="2" applyFont="1" applyFill="1" applyBorder="1" applyAlignment="1" applyProtection="1">
      <alignment horizontal="left"/>
    </xf>
    <xf numFmtId="0" fontId="21" fillId="4" borderId="25" xfId="2" applyFont="1" applyFill="1" applyBorder="1" applyAlignment="1" applyProtection="1">
      <alignment horizontal="center" vertical="center"/>
    </xf>
    <xf numFmtId="0" fontId="8" fillId="3" borderId="26" xfId="2" applyFont="1" applyFill="1" applyBorder="1" applyAlignment="1" applyProtection="1">
      <alignment horizontal="center"/>
    </xf>
    <xf numFmtId="0" fontId="8" fillId="3" borderId="19" xfId="2" applyFont="1" applyFill="1" applyBorder="1" applyAlignment="1" applyProtection="1">
      <alignment horizontal="left"/>
    </xf>
    <xf numFmtId="0" fontId="8" fillId="3" borderId="0" xfId="2" applyFont="1" applyFill="1" applyBorder="1" applyAlignment="1" applyProtection="1">
      <alignment horizontal="center" vertical="center"/>
    </xf>
    <xf numFmtId="0" fontId="8" fillId="3" borderId="0" xfId="2" applyFont="1" applyFill="1" applyBorder="1" applyAlignment="1" applyProtection="1">
      <alignment horizontal="left" vertical="center"/>
    </xf>
    <xf numFmtId="0" fontId="8" fillId="3" borderId="19" xfId="2" applyFont="1" applyFill="1" applyBorder="1" applyAlignment="1" applyProtection="1">
      <alignment horizontal="left" vertical="center"/>
    </xf>
    <xf numFmtId="0" fontId="8" fillId="0" borderId="23" xfId="2" applyFont="1" applyBorder="1" applyAlignment="1" applyProtection="1"/>
    <xf numFmtId="0" fontId="8" fillId="0" borderId="25" xfId="2" applyFont="1" applyBorder="1" applyAlignment="1" applyProtection="1"/>
    <xf numFmtId="0" fontId="8" fillId="0" borderId="26" xfId="2" applyFont="1" applyBorder="1" applyAlignment="1" applyProtection="1"/>
    <xf numFmtId="0" fontId="8" fillId="0" borderId="0" xfId="2" applyFont="1" applyAlignment="1" applyProtection="1"/>
    <xf numFmtId="0" fontId="8" fillId="4" borderId="15" xfId="2" applyFont="1" applyFill="1" applyBorder="1" applyAlignment="1" applyProtection="1">
      <alignment horizontal="center" vertical="center"/>
    </xf>
    <xf numFmtId="0" fontId="8" fillId="3" borderId="0" xfId="2" applyFont="1" applyFill="1" applyBorder="1" applyAlignment="1" applyProtection="1">
      <alignment vertical="top"/>
    </xf>
    <xf numFmtId="14" fontId="8" fillId="3" borderId="0" xfId="2" applyNumberFormat="1" applyFont="1" applyFill="1" applyBorder="1" applyAlignment="1" applyProtection="1">
      <alignment horizontal="center" vertical="top"/>
    </xf>
    <xf numFmtId="0" fontId="16" fillId="3" borderId="0" xfId="0" applyFont="1" applyFill="1" applyBorder="1" applyAlignment="1" applyProtection="1">
      <alignment vertical="top"/>
    </xf>
    <xf numFmtId="0" fontId="0" fillId="0" borderId="38" xfId="0" applyBorder="1" applyAlignment="1">
      <alignment horizontal="center" vertical="center"/>
    </xf>
    <xf numFmtId="0" fontId="24" fillId="0" borderId="38" xfId="0" applyFont="1" applyBorder="1" applyAlignment="1">
      <alignment horizontal="center" vertical="top"/>
    </xf>
    <xf numFmtId="0" fontId="0" fillId="0" borderId="39" xfId="0" applyBorder="1" applyAlignment="1">
      <alignment horizontal="center" vertical="center"/>
    </xf>
    <xf numFmtId="0" fontId="8" fillId="4" borderId="12" xfId="2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8" fillId="4" borderId="15" xfId="2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18" fillId="2" borderId="6" xfId="2" applyFont="1" applyFill="1" applyBorder="1" applyAlignment="1">
      <alignment horizontal="center" vertical="center" wrapText="1"/>
    </xf>
    <xf numFmtId="0" fontId="17" fillId="5" borderId="35" xfId="2" applyFont="1" applyFill="1" applyBorder="1" applyAlignment="1">
      <alignment horizontal="center" vertical="center" wrapText="1"/>
    </xf>
    <xf numFmtId="0" fontId="7" fillId="2" borderId="0" xfId="2" applyFont="1" applyFill="1" applyBorder="1"/>
    <xf numFmtId="0" fontId="7" fillId="2" borderId="0" xfId="2" applyFont="1" applyFill="1" applyBorder="1" applyAlignment="1"/>
    <xf numFmtId="0" fontId="9" fillId="0" borderId="0" xfId="2" applyFont="1" applyBorder="1" applyAlignment="1">
      <alignment horizontal="left" wrapText="1"/>
    </xf>
    <xf numFmtId="0" fontId="7" fillId="0" borderId="0" xfId="2" applyFont="1" applyBorder="1"/>
    <xf numFmtId="0" fontId="20" fillId="2" borderId="0" xfId="2" applyFont="1" applyFill="1" applyBorder="1" applyAlignment="1">
      <alignment horizontal="center"/>
    </xf>
    <xf numFmtId="0" fontId="7" fillId="2" borderId="58" xfId="2" applyFont="1" applyFill="1" applyBorder="1"/>
    <xf numFmtId="0" fontId="7" fillId="2" borderId="59" xfId="2" applyFont="1" applyFill="1" applyBorder="1"/>
    <xf numFmtId="0" fontId="7" fillId="2" borderId="61" xfId="2" applyFont="1" applyFill="1" applyBorder="1"/>
    <xf numFmtId="0" fontId="7" fillId="2" borderId="62" xfId="2" applyFont="1" applyFill="1" applyBorder="1"/>
    <xf numFmtId="0" fontId="7" fillId="2" borderId="61" xfId="2" applyFont="1" applyFill="1" applyBorder="1" applyAlignment="1"/>
    <xf numFmtId="0" fontId="7" fillId="0" borderId="61" xfId="2" applyFont="1" applyBorder="1"/>
    <xf numFmtId="0" fontId="7" fillId="2" borderId="62" xfId="2" applyFont="1" applyFill="1" applyBorder="1" applyAlignment="1"/>
    <xf numFmtId="0" fontId="20" fillId="2" borderId="62" xfId="2" applyFont="1" applyFill="1" applyBorder="1" applyAlignment="1">
      <alignment horizontal="center"/>
    </xf>
    <xf numFmtId="0" fontId="7" fillId="0" borderId="77" xfId="2" applyFont="1" applyBorder="1"/>
    <xf numFmtId="0" fontId="7" fillId="0" borderId="78" xfId="2" applyFont="1" applyBorder="1"/>
    <xf numFmtId="0" fontId="20" fillId="2" borderId="78" xfId="2" applyFont="1" applyFill="1" applyBorder="1" applyAlignment="1">
      <alignment horizontal="center"/>
    </xf>
    <xf numFmtId="0" fontId="20" fillId="2" borderId="79" xfId="2" applyFont="1" applyFill="1" applyBorder="1" applyAlignment="1">
      <alignment horizontal="center"/>
    </xf>
    <xf numFmtId="0" fontId="3" fillId="0" borderId="0" xfId="5"/>
    <xf numFmtId="0" fontId="16" fillId="0" borderId="0" xfId="5" applyFont="1"/>
    <xf numFmtId="0" fontId="3" fillId="0" borderId="1" xfId="5" applyBorder="1"/>
    <xf numFmtId="49" fontId="26" fillId="0" borderId="1" xfId="5" applyNumberFormat="1" applyFont="1" applyBorder="1" applyAlignment="1">
      <alignment horizontal="center" vertical="center" wrapText="1"/>
    </xf>
    <xf numFmtId="0" fontId="3" fillId="0" borderId="0" xfId="5" applyBorder="1" applyAlignment="1"/>
    <xf numFmtId="0" fontId="3" fillId="0" borderId="46" xfId="5" applyBorder="1" applyAlignment="1"/>
    <xf numFmtId="0" fontId="3" fillId="0" borderId="27" xfId="5" applyBorder="1" applyAlignment="1"/>
    <xf numFmtId="0" fontId="3" fillId="0" borderId="33" xfId="5" applyBorder="1" applyAlignment="1"/>
    <xf numFmtId="0" fontId="26" fillId="0" borderId="0" xfId="5" applyFont="1"/>
    <xf numFmtId="0" fontId="34" fillId="0" borderId="1" xfId="0" applyFont="1" applyBorder="1" applyAlignment="1">
      <alignment horizontal="center" vertical="center" wrapText="1"/>
    </xf>
    <xf numFmtId="0" fontId="36" fillId="7" borderId="1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6" fillId="2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5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6" fillId="0" borderId="0" xfId="0" applyFont="1"/>
    <xf numFmtId="0" fontId="42" fillId="0" borderId="0" xfId="0" applyFont="1"/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8" fillId="4" borderId="12" xfId="2" applyFont="1" applyFill="1" applyBorder="1" applyAlignment="1" applyProtection="1">
      <alignment horizontal="center" vertical="center"/>
    </xf>
    <xf numFmtId="0" fontId="9" fillId="0" borderId="0" xfId="2" applyFont="1" applyBorder="1" applyAlignment="1">
      <alignment horizontal="left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/>
    <xf numFmtId="0" fontId="9" fillId="6" borderId="20" xfId="2" applyFont="1" applyFill="1" applyBorder="1" applyAlignment="1">
      <alignment horizontal="right" vertical="top" wrapText="1"/>
    </xf>
    <xf numFmtId="0" fontId="9" fillId="6" borderId="21" xfId="2" applyFont="1" applyFill="1" applyBorder="1" applyAlignment="1">
      <alignment horizontal="right" vertical="top" wrapText="1"/>
    </xf>
    <xf numFmtId="0" fontId="29" fillId="0" borderId="21" xfId="0" applyFont="1" applyBorder="1" applyAlignment="1">
      <alignment horizontal="right" vertical="top" wrapText="1"/>
    </xf>
    <xf numFmtId="0" fontId="29" fillId="0" borderId="22" xfId="0" applyFont="1" applyBorder="1" applyAlignment="1">
      <alignment horizontal="right" vertical="top" wrapText="1"/>
    </xf>
    <xf numFmtId="0" fontId="9" fillId="5" borderId="41" xfId="2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7" fillId="2" borderId="28" xfId="2" applyFont="1" applyFill="1" applyBorder="1" applyAlignment="1">
      <alignment horizontal="left" vertical="center" wrapText="1"/>
    </xf>
    <xf numFmtId="0" fontId="0" fillId="0" borderId="29" xfId="0" applyBorder="1" applyAlignment="1">
      <alignment vertical="center" wrapText="1"/>
    </xf>
    <xf numFmtId="0" fontId="0" fillId="0" borderId="74" xfId="0" applyBorder="1" applyAlignment="1">
      <alignment vertical="center" wrapText="1"/>
    </xf>
    <xf numFmtId="0" fontId="7" fillId="2" borderId="29" xfId="2" applyFont="1" applyFill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left" vertical="center" wrapText="1"/>
    </xf>
    <xf numFmtId="0" fontId="7" fillId="2" borderId="45" xfId="2" applyFont="1" applyFill="1" applyBorder="1" applyAlignment="1">
      <alignment horizontal="left" vertical="center" wrapText="1"/>
    </xf>
    <xf numFmtId="0" fontId="0" fillId="0" borderId="21" xfId="0" applyBorder="1" applyAlignment="1">
      <alignment vertical="center" wrapText="1"/>
    </xf>
    <xf numFmtId="0" fontId="0" fillId="0" borderId="76" xfId="0" applyBorder="1" applyAlignment="1">
      <alignment vertical="center" wrapText="1"/>
    </xf>
    <xf numFmtId="0" fontId="7" fillId="2" borderId="21" xfId="2" applyFont="1" applyFill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0" fillId="0" borderId="33" xfId="0" applyBorder="1" applyAlignment="1"/>
    <xf numFmtId="0" fontId="0" fillId="0" borderId="27" xfId="0" applyBorder="1" applyAlignment="1"/>
    <xf numFmtId="0" fontId="0" fillId="0" borderId="34" xfId="0" applyBorder="1" applyAlignment="1"/>
    <xf numFmtId="0" fontId="9" fillId="6" borderId="31" xfId="2" applyFont="1" applyFill="1" applyBorder="1" applyAlignment="1">
      <alignment horizontal="left" vertical="top" wrapText="1"/>
    </xf>
    <xf numFmtId="0" fontId="9" fillId="6" borderId="29" xfId="2" applyFont="1" applyFill="1" applyBorder="1" applyAlignment="1">
      <alignment horizontal="left" vertical="top" wrapText="1"/>
    </xf>
    <xf numFmtId="0" fontId="29" fillId="0" borderId="29" xfId="0" applyFont="1" applyBorder="1" applyAlignment="1">
      <alignment vertical="top" wrapText="1"/>
    </xf>
    <xf numFmtId="0" fontId="29" fillId="0" borderId="30" xfId="0" applyFont="1" applyBorder="1" applyAlignment="1">
      <alignment vertical="top" wrapText="1"/>
    </xf>
    <xf numFmtId="0" fontId="20" fillId="0" borderId="28" xfId="2" applyNumberFormat="1" applyFont="1" applyFill="1" applyBorder="1" applyAlignment="1">
      <alignment horizontal="left" vertical="top" wrapText="1"/>
    </xf>
    <xf numFmtId="0" fontId="20" fillId="0" borderId="29" xfId="2" applyNumberFormat="1" applyFont="1" applyFill="1" applyBorder="1" applyAlignment="1">
      <alignment horizontal="left" vertical="top" wrapText="1"/>
    </xf>
    <xf numFmtId="0" fontId="20" fillId="0" borderId="74" xfId="2" applyNumberFormat="1" applyFont="1" applyFill="1" applyBorder="1" applyAlignment="1">
      <alignment horizontal="left" vertical="top" wrapText="1"/>
    </xf>
    <xf numFmtId="0" fontId="0" fillId="0" borderId="70" xfId="0" applyBorder="1" applyAlignment="1"/>
    <xf numFmtId="14" fontId="0" fillId="0" borderId="40" xfId="0" applyNumberFormat="1" applyBorder="1" applyAlignment="1">
      <alignment vertical="center" wrapText="1"/>
    </xf>
    <xf numFmtId="0" fontId="0" fillId="0" borderId="40" xfId="0" applyBorder="1" applyAlignment="1"/>
    <xf numFmtId="0" fontId="0" fillId="0" borderId="72" xfId="0" applyBorder="1" applyAlignment="1"/>
    <xf numFmtId="0" fontId="0" fillId="0" borderId="33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55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57" xfId="0" applyBorder="1" applyAlignment="1">
      <alignment horizontal="left" vertical="top" wrapText="1"/>
    </xf>
    <xf numFmtId="0" fontId="7" fillId="0" borderId="31" xfId="2" applyFont="1" applyBorder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164" fontId="19" fillId="0" borderId="28" xfId="2" applyNumberFormat="1" applyFont="1" applyFill="1" applyBorder="1" applyAlignment="1">
      <alignment horizontal="right" vertical="top" wrapText="1" indent="1"/>
    </xf>
    <xf numFmtId="164" fontId="19" fillId="0" borderId="29" xfId="2" applyNumberFormat="1" applyFont="1" applyFill="1" applyBorder="1" applyAlignment="1">
      <alignment horizontal="right" vertical="top" wrapText="1" indent="1"/>
    </xf>
    <xf numFmtId="164" fontId="19" fillId="0" borderId="30" xfId="2" applyNumberFormat="1" applyFont="1" applyFill="1" applyBorder="1" applyAlignment="1">
      <alignment horizontal="right" vertical="top" wrapText="1" indent="1"/>
    </xf>
    <xf numFmtId="0" fontId="20" fillId="6" borderId="28" xfId="2" applyNumberFormat="1" applyFont="1" applyFill="1" applyBorder="1" applyAlignment="1">
      <alignment horizontal="left" vertical="top" wrapText="1"/>
    </xf>
    <xf numFmtId="0" fontId="20" fillId="6" borderId="29" xfId="2" applyNumberFormat="1" applyFont="1" applyFill="1" applyBorder="1" applyAlignment="1">
      <alignment horizontal="left" vertical="top" wrapText="1"/>
    </xf>
    <xf numFmtId="0" fontId="20" fillId="6" borderId="74" xfId="2" applyNumberFormat="1" applyFont="1" applyFill="1" applyBorder="1" applyAlignment="1">
      <alignment horizontal="left" vertical="top" wrapText="1"/>
    </xf>
    <xf numFmtId="9" fontId="7" fillId="2" borderId="14" xfId="1" applyFont="1" applyFill="1" applyBorder="1" applyAlignment="1">
      <alignment horizontal="center" vertical="center" wrapText="1"/>
    </xf>
    <xf numFmtId="9" fontId="7" fillId="2" borderId="67" xfId="1" applyFont="1" applyFill="1" applyBorder="1" applyAlignment="1">
      <alignment horizontal="center" vertical="center" wrapText="1"/>
    </xf>
    <xf numFmtId="9" fontId="7" fillId="2" borderId="32" xfId="1" applyFont="1" applyFill="1" applyBorder="1" applyAlignment="1">
      <alignment horizontal="center" vertical="center" wrapText="1"/>
    </xf>
    <xf numFmtId="9" fontId="7" fillId="2" borderId="69" xfId="1" applyFont="1" applyFill="1" applyBorder="1" applyAlignment="1">
      <alignment horizontal="center" vertical="center" wrapText="1"/>
    </xf>
    <xf numFmtId="0" fontId="7" fillId="0" borderId="36" xfId="2" applyFont="1" applyBorder="1" applyAlignment="1"/>
    <xf numFmtId="0" fontId="7" fillId="0" borderId="1" xfId="2" applyFont="1" applyBorder="1" applyAlignment="1"/>
    <xf numFmtId="0" fontId="8" fillId="4" borderId="12" xfId="2" applyFont="1" applyFill="1" applyBorder="1" applyAlignment="1" applyProtection="1">
      <alignment horizontal="center" vertical="center"/>
    </xf>
    <xf numFmtId="0" fontId="8" fillId="4" borderId="15" xfId="2" applyFont="1" applyFill="1" applyBorder="1" applyAlignment="1" applyProtection="1">
      <alignment horizontal="center" vertical="center"/>
    </xf>
    <xf numFmtId="0" fontId="9" fillId="5" borderId="43" xfId="2" applyFont="1" applyFill="1" applyBorder="1" applyAlignment="1">
      <alignment horizontal="center" vertical="center"/>
    </xf>
    <xf numFmtId="0" fontId="9" fillId="5" borderId="44" xfId="2" applyFont="1" applyFill="1" applyBorder="1" applyAlignment="1">
      <alignment horizontal="center" vertical="center"/>
    </xf>
    <xf numFmtId="0" fontId="9" fillId="5" borderId="73" xfId="2" applyFont="1" applyFill="1" applyBorder="1" applyAlignment="1">
      <alignment horizontal="center" vertical="center"/>
    </xf>
    <xf numFmtId="0" fontId="9" fillId="5" borderId="14" xfId="2" applyFont="1" applyFill="1" applyBorder="1" applyAlignment="1">
      <alignment horizontal="center" vertical="center" wrapText="1"/>
    </xf>
    <xf numFmtId="0" fontId="9" fillId="5" borderId="67" xfId="2" applyFont="1" applyFill="1" applyBorder="1" applyAlignment="1">
      <alignment horizontal="center" vertical="center" wrapText="1"/>
    </xf>
    <xf numFmtId="0" fontId="8" fillId="3" borderId="33" xfId="2" applyFont="1" applyFill="1" applyBorder="1" applyAlignment="1" applyProtection="1">
      <alignment horizontal="left" vertical="top"/>
    </xf>
    <xf numFmtId="0" fontId="8" fillId="3" borderId="27" xfId="2" applyFont="1" applyFill="1" applyBorder="1" applyAlignment="1" applyProtection="1">
      <alignment horizontal="left" vertical="top"/>
    </xf>
    <xf numFmtId="0" fontId="8" fillId="3" borderId="34" xfId="2" applyFont="1" applyFill="1" applyBorder="1" applyAlignment="1" applyProtection="1">
      <alignment horizontal="left" vertical="top"/>
    </xf>
    <xf numFmtId="0" fontId="8" fillId="3" borderId="1" xfId="2" applyFont="1" applyFill="1" applyBorder="1" applyAlignment="1" applyProtection="1">
      <alignment horizontal="left" vertical="top"/>
    </xf>
    <xf numFmtId="0" fontId="9" fillId="5" borderId="31" xfId="2" applyFont="1" applyFill="1" applyBorder="1" applyAlignment="1">
      <alignment horizontal="center" vertical="center"/>
    </xf>
    <xf numFmtId="0" fontId="9" fillId="5" borderId="29" xfId="2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25" fillId="5" borderId="51" xfId="0" applyFont="1" applyFill="1" applyBorder="1" applyAlignment="1">
      <alignment horizontal="left" vertical="center" wrapText="1"/>
    </xf>
    <xf numFmtId="0" fontId="0" fillId="0" borderId="52" xfId="0" applyBorder="1" applyAlignment="1"/>
    <xf numFmtId="0" fontId="0" fillId="0" borderId="53" xfId="0" applyBorder="1" applyAlignment="1"/>
    <xf numFmtId="0" fontId="0" fillId="0" borderId="48" xfId="0" applyBorder="1" applyAlignment="1"/>
    <xf numFmtId="0" fontId="0" fillId="0" borderId="49" xfId="0" applyBorder="1" applyAlignment="1"/>
    <xf numFmtId="0" fontId="0" fillId="0" borderId="47" xfId="0" applyBorder="1" applyAlignment="1"/>
    <xf numFmtId="0" fontId="8" fillId="4" borderId="16" xfId="2" applyFont="1" applyFill="1" applyBorder="1" applyAlignment="1" applyProtection="1">
      <alignment horizontal="center" vertical="center"/>
    </xf>
    <xf numFmtId="0" fontId="9" fillId="5" borderId="35" xfId="2" applyFont="1" applyFill="1" applyBorder="1" applyAlignment="1">
      <alignment horizontal="center" vertical="center" wrapText="1"/>
    </xf>
    <xf numFmtId="0" fontId="9" fillId="5" borderId="32" xfId="2" applyFont="1" applyFill="1" applyBorder="1" applyAlignment="1">
      <alignment horizontal="center" vertical="center" wrapText="1"/>
    </xf>
    <xf numFmtId="0" fontId="9" fillId="5" borderId="69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left" vertical="top" wrapText="1"/>
    </xf>
    <xf numFmtId="0" fontId="14" fillId="2" borderId="14" xfId="2" applyFont="1" applyFill="1" applyBorder="1" applyAlignment="1">
      <alignment horizontal="left" vertical="top" wrapText="1"/>
    </xf>
    <xf numFmtId="0" fontId="14" fillId="2" borderId="67" xfId="2" applyFont="1" applyFill="1" applyBorder="1" applyAlignment="1">
      <alignment horizontal="left" vertical="top" wrapText="1"/>
    </xf>
    <xf numFmtId="0" fontId="7" fillId="0" borderId="37" xfId="2" applyFont="1" applyBorder="1" applyAlignment="1"/>
    <xf numFmtId="0" fontId="0" fillId="0" borderId="12" xfId="0" applyBorder="1" applyAlignment="1"/>
    <xf numFmtId="0" fontId="7" fillId="0" borderId="12" xfId="2" applyFont="1" applyBorder="1" applyAlignment="1"/>
    <xf numFmtId="0" fontId="0" fillId="0" borderId="71" xfId="0" applyBorder="1" applyAlignment="1"/>
    <xf numFmtId="0" fontId="25" fillId="5" borderId="80" xfId="0" applyFont="1" applyFill="1" applyBorder="1" applyAlignment="1">
      <alignment horizontal="center" vertical="center" wrapText="1"/>
    </xf>
    <xf numFmtId="0" fontId="0" fillId="0" borderId="81" xfId="0" applyBorder="1" applyAlignment="1"/>
    <xf numFmtId="0" fontId="0" fillId="0" borderId="82" xfId="0" applyBorder="1" applyAlignment="1"/>
    <xf numFmtId="0" fontId="28" fillId="5" borderId="80" xfId="0" applyFont="1" applyFill="1" applyBorder="1" applyAlignment="1">
      <alignment horizontal="center" wrapText="1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7" xfId="0" applyBorder="1" applyAlignment="1">
      <alignment horizontal="center"/>
    </xf>
    <xf numFmtId="0" fontId="25" fillId="5" borderId="80" xfId="0" applyFont="1" applyFill="1" applyBorder="1" applyAlignment="1">
      <alignment horizontal="center" vertical="center"/>
    </xf>
    <xf numFmtId="0" fontId="9" fillId="5" borderId="83" xfId="2" applyFont="1" applyFill="1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/>
    </xf>
    <xf numFmtId="0" fontId="12" fillId="2" borderId="62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top"/>
    </xf>
    <xf numFmtId="0" fontId="13" fillId="2" borderId="62" xfId="2" applyFont="1" applyFill="1" applyBorder="1" applyAlignment="1">
      <alignment horizontal="center" vertical="top"/>
    </xf>
    <xf numFmtId="0" fontId="9" fillId="2" borderId="59" xfId="2" applyFont="1" applyFill="1" applyBorder="1" applyAlignment="1">
      <alignment horizontal="center"/>
    </xf>
    <xf numFmtId="0" fontId="9" fillId="2" borderId="6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left" vertical="top" wrapText="1" indent="11"/>
    </xf>
    <xf numFmtId="0" fontId="9" fillId="2" borderId="62" xfId="2" applyFont="1" applyFill="1" applyBorder="1" applyAlignment="1">
      <alignment horizontal="left" vertical="top" wrapText="1" indent="11"/>
    </xf>
    <xf numFmtId="0" fontId="9" fillId="2" borderId="0" xfId="2" applyFont="1" applyFill="1" applyBorder="1" applyAlignment="1">
      <alignment horizontal="right" vertical="top"/>
    </xf>
    <xf numFmtId="0" fontId="9" fillId="2" borderId="62" xfId="2" applyFont="1" applyFill="1" applyBorder="1" applyAlignment="1">
      <alignment horizontal="right" vertical="top"/>
    </xf>
    <xf numFmtId="0" fontId="9" fillId="5" borderId="86" xfId="2" applyFont="1" applyFill="1" applyBorder="1" applyAlignment="1">
      <alignment horizontal="center" vertical="center" wrapText="1"/>
    </xf>
    <xf numFmtId="0" fontId="9" fillId="5" borderId="84" xfId="2" applyFont="1" applyFill="1" applyBorder="1" applyAlignment="1">
      <alignment horizontal="center" vertical="center" wrapText="1"/>
    </xf>
    <xf numFmtId="0" fontId="9" fillId="5" borderId="85" xfId="2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0" fontId="9" fillId="5" borderId="66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 vertical="center"/>
    </xf>
    <xf numFmtId="0" fontId="9" fillId="5" borderId="3" xfId="2" applyFont="1" applyFill="1" applyBorder="1" applyAlignment="1">
      <alignment horizontal="center" vertical="center"/>
    </xf>
    <xf numFmtId="0" fontId="9" fillId="5" borderId="87" xfId="2" applyFont="1" applyFill="1" applyBorder="1" applyAlignment="1">
      <alignment horizontal="center" vertical="center" wrapText="1"/>
    </xf>
    <xf numFmtId="0" fontId="9" fillId="5" borderId="88" xfId="2" applyFont="1" applyFill="1" applyBorder="1" applyAlignment="1">
      <alignment horizontal="center" vertical="center" wrapText="1"/>
    </xf>
    <xf numFmtId="0" fontId="9" fillId="5" borderId="89" xfId="2" applyFont="1" applyFill="1" applyBorder="1" applyAlignment="1">
      <alignment horizontal="center" vertical="center" wrapText="1"/>
    </xf>
    <xf numFmtId="0" fontId="14" fillId="2" borderId="31" xfId="2" applyFont="1" applyFill="1" applyBorder="1" applyAlignment="1">
      <alignment horizontal="center" vertical="top" wrapText="1"/>
    </xf>
    <xf numFmtId="0" fontId="14" fillId="2" borderId="29" xfId="2" applyFont="1" applyFill="1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9" fillId="5" borderId="10" xfId="2" applyFont="1" applyFill="1" applyBorder="1" applyAlignment="1">
      <alignment horizontal="left" vertical="center" wrapText="1" indent="1"/>
    </xf>
    <xf numFmtId="0" fontId="9" fillId="5" borderId="11" xfId="2" applyFont="1" applyFill="1" applyBorder="1" applyAlignment="1">
      <alignment horizontal="left" vertical="center" wrapText="1" indent="1"/>
    </xf>
    <xf numFmtId="0" fontId="15" fillId="2" borderId="11" xfId="2" applyFont="1" applyFill="1" applyBorder="1" applyAlignment="1">
      <alignment horizontal="left" vertical="center" wrapText="1" indent="1"/>
    </xf>
    <xf numFmtId="0" fontId="15" fillId="2" borderId="65" xfId="2" applyFont="1" applyFill="1" applyBorder="1" applyAlignment="1">
      <alignment horizontal="left" vertical="center" wrapText="1" indent="1"/>
    </xf>
    <xf numFmtId="0" fontId="9" fillId="5" borderId="4" xfId="2" applyFont="1" applyFill="1" applyBorder="1" applyAlignment="1">
      <alignment horizontal="left" vertical="center" wrapText="1" indent="1"/>
    </xf>
    <xf numFmtId="0" fontId="9" fillId="5" borderId="5" xfId="2" applyFont="1" applyFill="1" applyBorder="1" applyAlignment="1">
      <alignment horizontal="left" vertical="center" wrapText="1" indent="1"/>
    </xf>
    <xf numFmtId="0" fontId="15" fillId="2" borderId="5" xfId="2" applyFont="1" applyFill="1" applyBorder="1" applyAlignment="1">
      <alignment horizontal="left" vertical="center" wrapText="1" indent="1"/>
    </xf>
    <xf numFmtId="0" fontId="15" fillId="2" borderId="63" xfId="2" applyFont="1" applyFill="1" applyBorder="1" applyAlignment="1">
      <alignment horizontal="left" vertical="center" wrapText="1" indent="1"/>
    </xf>
    <xf numFmtId="0" fontId="9" fillId="5" borderId="8" xfId="2" applyFont="1" applyFill="1" applyBorder="1" applyAlignment="1">
      <alignment horizontal="left" vertical="center" wrapText="1" indent="1"/>
    </xf>
    <xf numFmtId="0" fontId="9" fillId="5" borderId="9" xfId="2" applyFont="1" applyFill="1" applyBorder="1" applyAlignment="1">
      <alignment horizontal="left" vertical="center" wrapText="1" indent="1"/>
    </xf>
    <xf numFmtId="0" fontId="15" fillId="2" borderId="9" xfId="2" applyFont="1" applyFill="1" applyBorder="1" applyAlignment="1">
      <alignment horizontal="left" vertical="center" wrapText="1" indent="1"/>
    </xf>
    <xf numFmtId="0" fontId="15" fillId="2" borderId="64" xfId="2" applyFont="1" applyFill="1" applyBorder="1" applyAlignment="1">
      <alignment horizontal="left" vertical="center" wrapText="1" indent="1"/>
    </xf>
    <xf numFmtId="0" fontId="7" fillId="0" borderId="0" xfId="2" applyFont="1" applyBorder="1" applyAlignment="1">
      <alignment horizontal="left" wrapText="1"/>
    </xf>
    <xf numFmtId="0" fontId="7" fillId="0" borderId="0" xfId="2" applyFont="1" applyBorder="1" applyAlignment="1">
      <alignment wrapText="1"/>
    </xf>
    <xf numFmtId="0" fontId="0" fillId="0" borderId="0" xfId="0" applyBorder="1" applyAlignment="1">
      <alignment wrapText="1"/>
    </xf>
    <xf numFmtId="164" fontId="19" fillId="0" borderId="14" xfId="2" applyNumberFormat="1" applyFont="1" applyFill="1" applyBorder="1" applyAlignment="1">
      <alignment horizontal="right" vertical="top" wrapText="1" indent="1"/>
    </xf>
    <xf numFmtId="0" fontId="20" fillId="0" borderId="14" xfId="2" applyNumberFormat="1" applyFont="1" applyFill="1" applyBorder="1" applyAlignment="1">
      <alignment horizontal="left" vertical="top" wrapText="1"/>
    </xf>
    <xf numFmtId="0" fontId="20" fillId="0" borderId="67" xfId="2" applyNumberFormat="1" applyFont="1" applyFill="1" applyBorder="1" applyAlignment="1">
      <alignment horizontal="left" vertical="top" wrapText="1"/>
    </xf>
    <xf numFmtId="164" fontId="9" fillId="6" borderId="14" xfId="2" applyNumberFormat="1" applyFont="1" applyFill="1" applyBorder="1" applyAlignment="1">
      <alignment horizontal="right" vertical="top" wrapText="1" indent="1"/>
    </xf>
    <xf numFmtId="0" fontId="20" fillId="6" borderId="14" xfId="2" applyNumberFormat="1" applyFont="1" applyFill="1" applyBorder="1" applyAlignment="1">
      <alignment horizontal="left" vertical="top" wrapText="1"/>
    </xf>
    <xf numFmtId="0" fontId="20" fillId="6" borderId="67" xfId="2" applyNumberFormat="1" applyFont="1" applyFill="1" applyBorder="1" applyAlignment="1">
      <alignment horizontal="left" vertical="top" wrapText="1"/>
    </xf>
    <xf numFmtId="164" fontId="9" fillId="6" borderId="7" xfId="2" applyNumberFormat="1" applyFont="1" applyFill="1" applyBorder="1" applyAlignment="1">
      <alignment horizontal="right" vertical="top" wrapText="1" indent="1"/>
    </xf>
    <xf numFmtId="0" fontId="20" fillId="6" borderId="7" xfId="2" applyNumberFormat="1" applyFont="1" applyFill="1" applyBorder="1" applyAlignment="1">
      <alignment horizontal="left" vertical="top" wrapText="1"/>
    </xf>
    <xf numFmtId="0" fontId="20" fillId="6" borderId="68" xfId="2" applyNumberFormat="1" applyFont="1" applyFill="1" applyBorder="1" applyAlignment="1">
      <alignment horizontal="left" vertical="top" wrapText="1"/>
    </xf>
    <xf numFmtId="164" fontId="9" fillId="6" borderId="28" xfId="2" applyNumberFormat="1" applyFont="1" applyFill="1" applyBorder="1" applyAlignment="1">
      <alignment horizontal="right" vertical="top" wrapText="1" indent="1"/>
    </xf>
    <xf numFmtId="164" fontId="9" fillId="6" borderId="29" xfId="2" applyNumberFormat="1" applyFont="1" applyFill="1" applyBorder="1" applyAlignment="1">
      <alignment horizontal="right" vertical="top" wrapText="1" indent="1"/>
    </xf>
    <xf numFmtId="164" fontId="9" fillId="6" borderId="30" xfId="2" applyNumberFormat="1" applyFont="1" applyFill="1" applyBorder="1" applyAlignment="1">
      <alignment horizontal="right" vertical="top" wrapText="1" indent="1"/>
    </xf>
    <xf numFmtId="0" fontId="27" fillId="0" borderId="12" xfId="0" applyFont="1" applyBorder="1" applyAlignment="1">
      <alignment horizontal="center" vertical="center" textRotation="90" wrapText="1"/>
    </xf>
    <xf numFmtId="0" fontId="27" fillId="0" borderId="15" xfId="0" applyFont="1" applyBorder="1" applyAlignment="1">
      <alignment horizontal="center" vertical="center" textRotation="90" wrapText="1"/>
    </xf>
    <xf numFmtId="0" fontId="27" fillId="0" borderId="16" xfId="0" applyFont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textRotation="90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1" fillId="0" borderId="0" xfId="5" applyFont="1" applyAlignment="1">
      <alignment horizontal="center" wrapText="1"/>
    </xf>
    <xf numFmtId="0" fontId="3" fillId="0" borderId="0" xfId="5" applyAlignment="1">
      <alignment horizontal="center"/>
    </xf>
    <xf numFmtId="0" fontId="1" fillId="0" borderId="1" xfId="5" applyFont="1" applyBorder="1" applyAlignment="1">
      <alignment horizontal="center"/>
    </xf>
    <xf numFmtId="0" fontId="3" fillId="0" borderId="1" xfId="5" applyBorder="1" applyAlignment="1">
      <alignment horizontal="center"/>
    </xf>
    <xf numFmtId="0" fontId="1" fillId="0" borderId="33" xfId="5" applyFont="1" applyBorder="1" applyAlignment="1">
      <alignment horizontal="center" wrapText="1"/>
    </xf>
    <xf numFmtId="0" fontId="3" fillId="0" borderId="27" xfId="5" applyBorder="1" applyAlignment="1">
      <alignment horizontal="center" wrapText="1"/>
    </xf>
    <xf numFmtId="0" fontId="3" fillId="0" borderId="34" xfId="5" applyBorder="1" applyAlignment="1">
      <alignment horizontal="center" wrapText="1"/>
    </xf>
    <xf numFmtId="0" fontId="1" fillId="0" borderId="0" xfId="5" applyFont="1" applyAlignment="1">
      <alignment horizontal="left" vertical="top" wrapText="1"/>
    </xf>
    <xf numFmtId="0" fontId="3" fillId="0" borderId="0" xfId="5" applyAlignment="1">
      <alignment horizontal="left" vertical="top" wrapText="1"/>
    </xf>
    <xf numFmtId="0" fontId="36" fillId="7" borderId="33" xfId="0" applyFont="1" applyFill="1" applyBorder="1" applyAlignment="1">
      <alignment horizontal="left" vertical="center" wrapText="1"/>
    </xf>
    <xf numFmtId="0" fontId="36" fillId="7" borderId="27" xfId="0" applyFont="1" applyFill="1" applyBorder="1" applyAlignment="1">
      <alignment horizontal="left" vertical="center" wrapText="1"/>
    </xf>
    <xf numFmtId="0" fontId="36" fillId="7" borderId="34" xfId="0" applyFont="1" applyFill="1" applyBorder="1" applyAlignment="1">
      <alignment horizontal="left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wrapText="1"/>
    </xf>
    <xf numFmtId="0" fontId="33" fillId="0" borderId="16" xfId="0" applyFont="1" applyBorder="1" applyAlignment="1">
      <alignment horizontal="center" wrapText="1"/>
    </xf>
    <xf numFmtId="0" fontId="7" fillId="0" borderId="33" xfId="2" applyFont="1" applyBorder="1" applyAlignment="1">
      <alignment horizontal="center"/>
    </xf>
    <xf numFmtId="0" fontId="7" fillId="0" borderId="27" xfId="2" applyFont="1" applyBorder="1" applyAlignment="1">
      <alignment horizontal="center"/>
    </xf>
    <xf numFmtId="0" fontId="7" fillId="0" borderId="90" xfId="2" applyFont="1" applyBorder="1" applyAlignment="1">
      <alignment horizontal="center"/>
    </xf>
    <xf numFmtId="0" fontId="0" fillId="0" borderId="33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34" xfId="0" applyBorder="1" applyAlignment="1">
      <alignment wrapText="1"/>
    </xf>
  </cellXfs>
  <cellStyles count="6">
    <cellStyle name="Normal" xfId="0" builtinId="0"/>
    <cellStyle name="Percent" xfId="1" builtinId="5"/>
    <cellStyle name="Обычный 2" xfId="3"/>
    <cellStyle name="Обычный 20" xfId="4"/>
    <cellStyle name="Обычный 3" xfId="2"/>
    <cellStyle name="Обычный 4" xfId="5"/>
  </cellStyles>
  <dxfs count="30">
    <dxf>
      <fill>
        <patternFill patternType="lightUp">
          <fgColor theme="1" tint="4.9989318521683403E-2"/>
          <bgColor rgb="FFFFFF00"/>
        </patternFill>
      </fill>
    </dxf>
    <dxf>
      <fill>
        <patternFill patternType="lightUp">
          <fgColor theme="1" tint="4.9989318521683403E-2"/>
          <bgColor rgb="FFFFFF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ill>
        <patternFill patternType="lightUp">
          <fgColor rgb="FFFFFF00"/>
          <bgColor rgb="FFFFC000"/>
        </patternFill>
      </fill>
    </dxf>
    <dxf>
      <font>
        <color rgb="FFFFFF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  <dxf>
      <fill>
        <patternFill patternType="lightUp">
          <fgColor rgb="FFFFFF00"/>
          <bgColor rgb="FFFFC000"/>
        </patternFill>
      </fill>
    </dxf>
    <dxf>
      <font>
        <color rgb="FFFFFF00"/>
      </font>
      <fill>
        <patternFill patternType="lightUp">
          <fgColor rgb="FFFFFF00"/>
          <bgColor rgb="FFFFC000"/>
        </patternFill>
      </fill>
    </dxf>
    <dxf>
      <font>
        <color rgb="FFFFC000"/>
      </font>
      <fill>
        <patternFill patternType="lightUp">
          <fgColor rgb="FFFFFF00"/>
          <bgColor rgb="FFFFC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123825</xdr:colOff>
      <xdr:row>0</xdr:row>
      <xdr:rowOff>104775</xdr:rowOff>
    </xdr:from>
    <xdr:to>
      <xdr:col>29</xdr:col>
      <xdr:colOff>276225</xdr:colOff>
      <xdr:row>6</xdr:row>
      <xdr:rowOff>30851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600075"/>
          <a:ext cx="1066800" cy="1040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notes800B11/04_2017_&#1055;&#1055;&#1044;-100%20&#1088;&#1091;&#1082;&#1086;&#1074;&#1086;&#1076;&#1080;&#1090;&#1077;&#1083;&#1077;&#108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"/>
      <sheetName val="карта"/>
      <sheetName val="руководство"/>
      <sheetName val="Data input"/>
      <sheetName val="проект"/>
      <sheetName val="Ввод данных"/>
      <sheetName val="участники"/>
      <sheetName val="исп.ресурсов"/>
      <sheetName val="изменения"/>
      <sheetName val="страт.карта"/>
      <sheetName val="план платежей"/>
      <sheetName val="расходы"/>
      <sheetName val="КлС"/>
      <sheetName val="риски"/>
      <sheetName val="мониторинг"/>
      <sheetName val="report"/>
      <sheetName val="отчет"/>
      <sheetName val="отчет1"/>
      <sheetName val="weekreport"/>
      <sheetName val="ПИ"/>
      <sheetName val="ТЭО"/>
      <sheetName val="ТЭО-фин."/>
      <sheetName val="ПП"/>
      <sheetName val="ППР"/>
      <sheetName val="ПП (engl)"/>
      <sheetName val="ПК"/>
      <sheetName val="РР"/>
      <sheetName val="БП"/>
      <sheetName val="ЗИ"/>
      <sheetName val="ОЗЭ"/>
      <sheetName val="АЗЭ"/>
      <sheetName val="МВЗРЭ"/>
      <sheetName val="ЖИУ"/>
      <sheetName val="ОЗП (2)"/>
      <sheetName val="ОЗП"/>
      <sheetName val="АПППП"/>
      <sheetName val="МЗП"/>
      <sheetName val="АПППД"/>
      <sheetName val="АЗП"/>
      <sheetName val="МВЗРП"/>
      <sheetName val="rvu"/>
      <sheetName val="data"/>
      <sheetName val="exp"/>
      <sheetName val="sys"/>
      <sheetName val="agre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P4" t="str">
            <v xml:space="preserve">100 подготовленных руководителей нового поколения лидеров для реализации стратегии </v>
          </cell>
        </row>
        <row r="10">
          <cell r="BR10" t="str">
            <v>ДСЦ 2020</v>
          </cell>
        </row>
      </sheetData>
      <sheetData sheetId="5" refreshError="1"/>
      <sheetData sheetId="6" refreshError="1">
        <row r="2">
          <cell r="M2" t="str">
            <v>Зона ответственности / задачи в проекте</v>
          </cell>
          <cell r="V2" t="str">
            <v>Основная ссылка по роли</v>
          </cell>
          <cell r="W2" t="str">
            <v>только активные</v>
          </cell>
          <cell r="X2" t="str">
            <v>Ссылка по ФИО для ППР</v>
          </cell>
          <cell r="Y2" t="str">
            <v>#фио.кратко</v>
          </cell>
          <cell r="Z2" t="str">
            <v>№ п/п в ППР (авто)</v>
          </cell>
          <cell r="AA2" t="str">
            <v>№ п/п в ППР (итог)</v>
          </cell>
          <cell r="AB2" t="str">
            <v>#статус</v>
          </cell>
          <cell r="AC2" t="str">
            <v>#фио.полностью</v>
          </cell>
          <cell r="AD2" t="str">
            <v>#ФИО.краткое.итог</v>
          </cell>
          <cell r="AE2" t="str">
            <v>#name</v>
          </cell>
          <cell r="AF2" t="str">
            <v>#кому</v>
          </cell>
          <cell r="AG2" t="str">
            <v>#кого</v>
          </cell>
          <cell r="AH2" t="str">
            <v>#должность</v>
          </cell>
          <cell r="AI2" t="str">
            <v>#ПГрК</v>
          </cell>
          <cell r="AJ2" t="str">
            <v>#ЛР</v>
          </cell>
          <cell r="AK2" t="str">
            <v>#должность.ЛР</v>
          </cell>
          <cell r="AL2" t="str">
            <v>#загрузка.прогноз</v>
          </cell>
          <cell r="AM2" t="str">
            <v>#текущая загрузка в проектах</v>
          </cell>
          <cell r="AN2" t="str">
            <v>#пиковая загрузка</v>
          </cell>
          <cell r="AO2" t="str">
            <v>#ср.загрузка</v>
          </cell>
          <cell r="AP2" t="str">
            <v>роль для ППР</v>
          </cell>
          <cell r="AQ2" t="str">
            <v>Функц.область</v>
          </cell>
        </row>
        <row r="3">
          <cell r="V3" t="str">
            <v>Заказчик1</v>
          </cell>
          <cell r="W3" t="str">
            <v>Заказчик</v>
          </cell>
          <cell r="X3" t="str">
            <v>Исайкин Алексей Иванович</v>
          </cell>
          <cell r="Y3" t="str">
            <v>А.И. Исайкин</v>
          </cell>
          <cell r="Z3">
            <v>0</v>
          </cell>
          <cell r="AA3">
            <v>0</v>
          </cell>
          <cell r="AB3" t="str">
            <v>активен</v>
          </cell>
          <cell r="AC3" t="str">
            <v>Исайкин Алексей Иванович</v>
          </cell>
          <cell r="AD3" t="str">
            <v>А.И. Исайкин</v>
          </cell>
          <cell r="AE3">
            <v>0</v>
          </cell>
          <cell r="AF3">
            <v>0</v>
          </cell>
          <cell r="AG3">
            <v>0</v>
          </cell>
          <cell r="AH3" t="str">
            <v>Президент ГрК</v>
          </cell>
          <cell r="AI3" t="str">
            <v>ВДМ</v>
          </cell>
          <cell r="AJ3">
            <v>0</v>
          </cell>
          <cell r="AK3">
            <v>0</v>
          </cell>
          <cell r="AL3">
            <v>0.01</v>
          </cell>
          <cell r="AM3">
            <v>0</v>
          </cell>
          <cell r="AN3">
            <v>0</v>
          </cell>
          <cell r="AO3">
            <v>0</v>
          </cell>
          <cell r="AP3" t="str">
            <v>Заказчик</v>
          </cell>
          <cell r="AQ3" t="str">
            <v>Принятие ключевых решений по проекту</v>
          </cell>
        </row>
        <row r="4">
          <cell r="V4" t="str">
            <v>Спонсор1</v>
          </cell>
          <cell r="W4" t="str">
            <v>Спонсор</v>
          </cell>
          <cell r="X4" t="str">
            <v>Педан Сергей Дмитриевич</v>
          </cell>
          <cell r="Y4" t="str">
            <v>С.Д. Педан</v>
          </cell>
          <cell r="Z4">
            <v>0</v>
          </cell>
          <cell r="AA4">
            <v>0</v>
          </cell>
          <cell r="AB4" t="str">
            <v>активен</v>
          </cell>
          <cell r="AC4" t="str">
            <v>Педан Сергей Дмитриевич</v>
          </cell>
          <cell r="AD4" t="str">
            <v>С.Д. Педан</v>
          </cell>
          <cell r="AE4">
            <v>0</v>
          </cell>
          <cell r="AF4">
            <v>0</v>
          </cell>
          <cell r="AG4">
            <v>0</v>
          </cell>
          <cell r="AH4" t="str">
            <v>Вице-президент ГрК по ЭФУ</v>
          </cell>
          <cell r="AI4" t="str">
            <v>ВДМ</v>
          </cell>
          <cell r="AJ4" t="str">
            <v>Исайкин А.И.</v>
          </cell>
          <cell r="AK4" t="str">
            <v>Президент ГрК</v>
          </cell>
          <cell r="AL4">
            <v>0.05</v>
          </cell>
          <cell r="AM4">
            <v>2</v>
          </cell>
          <cell r="AN4">
            <v>0</v>
          </cell>
          <cell r="AO4">
            <v>0</v>
          </cell>
          <cell r="AP4" t="str">
            <v>Спонсор</v>
          </cell>
          <cell r="AQ4" t="str">
            <v>Обеспечение проекта утвержденными и необходимыми финансовыми ресурсами. Принятие финансовых решений по проекту</v>
          </cell>
        </row>
        <row r="5">
          <cell r="V5" t="str">
            <v>Клиент1</v>
          </cell>
          <cell r="W5" t="str">
            <v>Клиент</v>
          </cell>
          <cell r="X5" t="str">
            <v>Шкляник Сергей Иванович</v>
          </cell>
          <cell r="Y5" t="str">
            <v>С.И. Шкляник</v>
          </cell>
          <cell r="Z5">
            <v>0</v>
          </cell>
          <cell r="AA5">
            <v>0</v>
          </cell>
          <cell r="AB5" t="str">
            <v>активен</v>
          </cell>
          <cell r="AC5" t="str">
            <v>Шкляник Сергей Иванович</v>
          </cell>
          <cell r="AD5" t="str">
            <v>С.И. Шкляник</v>
          </cell>
          <cell r="AE5">
            <v>0</v>
          </cell>
          <cell r="AF5">
            <v>0</v>
          </cell>
          <cell r="AG5">
            <v>0</v>
          </cell>
          <cell r="AH5" t="str">
            <v>Старший Вице-президент ГрК</v>
          </cell>
          <cell r="AI5" t="str">
            <v>ВДМ</v>
          </cell>
          <cell r="AJ5" t="str">
            <v>Исайкин А.И.</v>
          </cell>
          <cell r="AK5" t="str">
            <v>Президент ГрК</v>
          </cell>
          <cell r="AL5">
            <v>0.05</v>
          </cell>
          <cell r="AM5">
            <v>0</v>
          </cell>
          <cell r="AN5">
            <v>0</v>
          </cell>
          <cell r="AO5">
            <v>0</v>
          </cell>
          <cell r="AP5" t="str">
            <v>Клиент</v>
          </cell>
          <cell r="AQ5" t="str">
            <v>Принятие решений по проекту</v>
          </cell>
        </row>
        <row r="6">
          <cell r="V6" t="str">
            <v>РП1</v>
          </cell>
          <cell r="W6" t="str">
            <v>РП</v>
          </cell>
          <cell r="X6" t="str">
            <v>Исайкина Галина Васильевна</v>
          </cell>
          <cell r="Y6" t="str">
            <v>Г.В. Исайкина</v>
          </cell>
          <cell r="Z6">
            <v>1</v>
          </cell>
          <cell r="AA6">
            <v>1</v>
          </cell>
          <cell r="AB6" t="str">
            <v>активен</v>
          </cell>
          <cell r="AC6" t="str">
            <v>Исайкина Галина Васильевна</v>
          </cell>
          <cell r="AD6" t="str">
            <v>Г.В. Исайкина</v>
          </cell>
          <cell r="AE6">
            <v>0</v>
          </cell>
          <cell r="AF6">
            <v>0</v>
          </cell>
          <cell r="AG6">
            <v>0</v>
          </cell>
          <cell r="AH6" t="str">
            <v>Директор ДКО</v>
          </cell>
          <cell r="AI6" t="str">
            <v>ВДМ</v>
          </cell>
          <cell r="AJ6" t="str">
            <v>Обшаров Д.Н.</v>
          </cell>
          <cell r="AK6" t="str">
            <v>Вице-президент ГрК
по организационному развитию</v>
          </cell>
          <cell r="AL6">
            <v>0.4</v>
          </cell>
          <cell r="AM6">
            <v>5</v>
          </cell>
          <cell r="AN6">
            <v>80</v>
          </cell>
          <cell r="AO6">
            <v>1.7000000000000001E-2</v>
          </cell>
          <cell r="AP6" t="str">
            <v>РП</v>
          </cell>
          <cell r="AQ6" t="str">
            <v>Управление командой проекта</v>
          </cell>
        </row>
        <row r="7">
          <cell r="V7" t="str">
            <v>Заместитель РП1</v>
          </cell>
          <cell r="W7" t="str">
            <v>Заместитель РП</v>
          </cell>
          <cell r="X7" t="str">
            <v>Самолетова Светлана Николаевна</v>
          </cell>
          <cell r="Y7" t="str">
            <v>С.Н. Самолетова</v>
          </cell>
          <cell r="Z7">
            <v>2</v>
          </cell>
          <cell r="AA7">
            <v>2</v>
          </cell>
          <cell r="AB7" t="str">
            <v>активен</v>
          </cell>
          <cell r="AC7" t="str">
            <v>Самолетова Светлана Николаевна</v>
          </cell>
          <cell r="AD7" t="str">
            <v>С.Н. Самолетова</v>
          </cell>
          <cell r="AE7">
            <v>0</v>
          </cell>
          <cell r="AF7">
            <v>0</v>
          </cell>
          <cell r="AG7">
            <v>0</v>
          </cell>
          <cell r="AH7" t="str">
            <v>Заместитель дирекора
ДКО по оценке и развитию персонала</v>
          </cell>
          <cell r="AI7" t="str">
            <v>ВДМ</v>
          </cell>
          <cell r="AJ7" t="str">
            <v>Исайкина Г.В.</v>
          </cell>
          <cell r="AK7" t="str">
            <v>Директор ДКО</v>
          </cell>
          <cell r="AL7">
            <v>0.4</v>
          </cell>
          <cell r="AM7">
            <v>0</v>
          </cell>
          <cell r="AN7">
            <v>40</v>
          </cell>
          <cell r="AO7">
            <v>1.6E-2</v>
          </cell>
          <cell r="AP7" t="str">
            <v>Заместитель РП</v>
          </cell>
          <cell r="AQ7" t="str">
            <v>Управление административной группой проекта. Замещение руководителя проекта</v>
          </cell>
        </row>
        <row r="8">
          <cell r="V8" t="str">
            <v>Администратор1</v>
          </cell>
          <cell r="W8" t="str">
            <v>Администратор</v>
          </cell>
          <cell r="X8" t="str">
            <v>Макеева Анна Алксандровна</v>
          </cell>
          <cell r="Y8" t="str">
            <v>А.А. Макеева</v>
          </cell>
          <cell r="Z8">
            <v>18</v>
          </cell>
          <cell r="AA8">
            <v>18</v>
          </cell>
          <cell r="AB8" t="str">
            <v>активен</v>
          </cell>
          <cell r="AC8" t="str">
            <v>Макеева Анна Алксандровна</v>
          </cell>
          <cell r="AD8" t="str">
            <v>А.А. Макеева</v>
          </cell>
          <cell r="AE8">
            <v>0</v>
          </cell>
          <cell r="AF8">
            <v>0</v>
          </cell>
          <cell r="AG8">
            <v>0</v>
          </cell>
          <cell r="AH8" t="str">
            <v>Специалист по обучению персонала</v>
          </cell>
          <cell r="AI8" t="str">
            <v>ВДМ</v>
          </cell>
          <cell r="AJ8" t="str">
            <v>Канталинская-Родина Е.В.</v>
          </cell>
          <cell r="AK8" t="str">
            <v>Руководитель школы</v>
          </cell>
          <cell r="AL8">
            <v>0.3</v>
          </cell>
          <cell r="AM8">
            <v>0</v>
          </cell>
          <cell r="AN8">
            <v>7.5</v>
          </cell>
          <cell r="AO8">
            <v>5.0999999999999997E-2</v>
          </cell>
          <cell r="AP8" t="str">
            <v>Администратор</v>
          </cell>
          <cell r="AQ8" t="str">
            <v>Подготовка проектных документов. Обеспечение коммуникаций участников проекта</v>
          </cell>
        </row>
        <row r="9">
          <cell r="V9" t="str">
            <v>Участник1</v>
          </cell>
          <cell r="W9" t="str">
            <v>Участник</v>
          </cell>
          <cell r="X9" t="str">
            <v>Мартынова Анастасия Анатольевна</v>
          </cell>
          <cell r="Y9" t="str">
            <v>А.А. Мартынова</v>
          </cell>
          <cell r="Z9">
            <v>3</v>
          </cell>
          <cell r="AA9">
            <v>3</v>
          </cell>
          <cell r="AB9" t="str">
            <v>активен</v>
          </cell>
          <cell r="AC9" t="str">
            <v>Мартынова Анастасия Анатольевна</v>
          </cell>
          <cell r="AD9" t="str">
            <v>А.А. Мартынова</v>
          </cell>
          <cell r="AE9">
            <v>0</v>
          </cell>
          <cell r="AF9">
            <v>0</v>
          </cell>
          <cell r="AG9">
            <v>0</v>
          </cell>
          <cell r="AH9" t="str">
            <v>Руководитель отдела аналитики</v>
          </cell>
          <cell r="AI9" t="str">
            <v>ВДМ</v>
          </cell>
          <cell r="AJ9" t="str">
            <v>Самолетова С.Н.</v>
          </cell>
          <cell r="AK9" t="str">
            <v>Заместитель дирекора
ДКО по оценке и развитию персонала</v>
          </cell>
          <cell r="AL9">
            <v>0.3</v>
          </cell>
          <cell r="AM9">
            <v>45</v>
          </cell>
          <cell r="AN9">
            <v>3</v>
          </cell>
          <cell r="AO9">
            <v>5.5E-2</v>
          </cell>
          <cell r="AP9" t="str">
            <v>Участник</v>
          </cell>
          <cell r="AQ9" t="str">
            <v>Участник подгруппы "Корпоративная культура как система, способствующая формированию лидера". Участник административной группы проекта.</v>
          </cell>
        </row>
        <row r="10">
          <cell r="V10" t="str">
            <v>Участник2</v>
          </cell>
          <cell r="W10" t="str">
            <v>Участник</v>
          </cell>
          <cell r="X10" t="str">
            <v>Плотникова Наталья Владимировна</v>
          </cell>
          <cell r="Y10" t="str">
            <v>Н.В. Плотникова</v>
          </cell>
          <cell r="Z10">
            <v>4</v>
          </cell>
          <cell r="AA10">
            <v>4</v>
          </cell>
          <cell r="AB10" t="str">
            <v>активен</v>
          </cell>
          <cell r="AC10" t="str">
            <v>Плотникова Наталья Владимировна</v>
          </cell>
          <cell r="AD10" t="str">
            <v>Н.В. Плотникова</v>
          </cell>
          <cell r="AE10">
            <v>0</v>
          </cell>
          <cell r="AF10">
            <v>0</v>
          </cell>
          <cell r="AG10">
            <v>0</v>
          </cell>
          <cell r="AH10" t="str">
            <v>Заместитель директора по персоналу ГрК</v>
          </cell>
          <cell r="AI10" t="str">
            <v>ВДМ</v>
          </cell>
          <cell r="AJ10" t="str">
            <v>Обшаров Д.Н.</v>
          </cell>
          <cell r="AK10" t="str">
            <v>Вице-президент ГрК
по организационному развитию</v>
          </cell>
          <cell r="AL10">
            <v>0.15</v>
          </cell>
          <cell r="AM10">
            <v>85</v>
          </cell>
          <cell r="AN10">
            <v>10</v>
          </cell>
          <cell r="AO10">
            <v>0.01</v>
          </cell>
          <cell r="AP10" t="str">
            <v>Участник</v>
          </cell>
          <cell r="AQ10" t="str">
            <v>Руководитель подгруппы проекта "Создание системы по поиску, отбору, развитию, продвижению и удержанию лидеров в компании"</v>
          </cell>
        </row>
        <row r="11">
          <cell r="V11" t="str">
            <v>Участник3</v>
          </cell>
          <cell r="W11" t="str">
            <v>Участник</v>
          </cell>
          <cell r="X11" t="str">
            <v>Касьянова Марина Константиновна</v>
          </cell>
          <cell r="Y11" t="str">
            <v>М.К. Касьянова</v>
          </cell>
          <cell r="Z11">
            <v>5</v>
          </cell>
          <cell r="AA11">
            <v>5</v>
          </cell>
          <cell r="AB11" t="str">
            <v>активен</v>
          </cell>
          <cell r="AC11" t="str">
            <v>Касьянова Марина Константиновна</v>
          </cell>
          <cell r="AD11" t="str">
            <v>М.К. Касьянова</v>
          </cell>
          <cell r="AE11">
            <v>0</v>
          </cell>
          <cell r="AF11">
            <v>0</v>
          </cell>
          <cell r="AG11">
            <v>0</v>
          </cell>
          <cell r="AH11" t="str">
            <v>Директор по персоналу АВС</v>
          </cell>
          <cell r="AI11" t="str">
            <v>ABC</v>
          </cell>
          <cell r="AJ11" t="str">
            <v>Лазарев С.А.</v>
          </cell>
          <cell r="AK11" t="str">
            <v>Генеральный директор АВС</v>
          </cell>
          <cell r="AL11">
            <v>0.1</v>
          </cell>
          <cell r="AM11">
            <v>30</v>
          </cell>
          <cell r="AN11">
            <v>10.199999999999999</v>
          </cell>
          <cell r="AO11">
            <v>0.1</v>
          </cell>
          <cell r="AP11" t="str">
            <v>Участник</v>
          </cell>
          <cell r="AQ11" t="str">
            <v>Участник подгруппы "Корпоративная культура как система, способствующая формированию лидера"</v>
          </cell>
        </row>
        <row r="12">
          <cell r="V12" t="str">
            <v>Участник4</v>
          </cell>
          <cell r="W12" t="str">
            <v>Участник</v>
          </cell>
          <cell r="X12" t="str">
            <v>Канталинская-Родина Екатерина Владимировна</v>
          </cell>
          <cell r="Y12" t="str">
            <v>Е.В. Канталинская-Родина</v>
          </cell>
          <cell r="Z12">
            <v>6</v>
          </cell>
          <cell r="AA12">
            <v>6</v>
          </cell>
          <cell r="AB12" t="str">
            <v>активен</v>
          </cell>
          <cell r="AC12" t="str">
            <v>Канталинская-Родина Екатерина Владимировна</v>
          </cell>
          <cell r="AD12" t="str">
            <v>Е.В. Канталинская-Родина</v>
          </cell>
          <cell r="AE12">
            <v>0</v>
          </cell>
          <cell r="AF12">
            <v>0</v>
          </cell>
          <cell r="AG12">
            <v>0</v>
          </cell>
          <cell r="AH12" t="str">
            <v>Руководитель школы</v>
          </cell>
          <cell r="AI12" t="str">
            <v>ВДМ</v>
          </cell>
          <cell r="AJ12" t="str">
            <v>Исайкина Г.В.</v>
          </cell>
          <cell r="AK12" t="str">
            <v>Директор ДКО</v>
          </cell>
          <cell r="AL12">
            <v>0.15</v>
          </cell>
          <cell r="AM12">
            <v>0</v>
          </cell>
          <cell r="AN12">
            <v>3.1</v>
          </cell>
          <cell r="AO12">
            <v>0.03</v>
          </cell>
          <cell r="AP12" t="str">
            <v>Участник</v>
          </cell>
          <cell r="AQ12" t="str">
            <v>Участник подгруппы "Создание системы по поиску, отбору, развитию, продвижению и удержанию лидеров в компании"</v>
          </cell>
        </row>
        <row r="13">
          <cell r="V13" t="str">
            <v>Участник5</v>
          </cell>
          <cell r="W13" t="str">
            <v>Участник</v>
          </cell>
          <cell r="X13" t="str">
            <v>Филиппова Виктория Владимировна</v>
          </cell>
          <cell r="Y13" t="str">
            <v>В.В. Филиппова</v>
          </cell>
          <cell r="Z13">
            <v>7</v>
          </cell>
          <cell r="AA13">
            <v>7</v>
          </cell>
          <cell r="AB13" t="str">
            <v>активен</v>
          </cell>
          <cell r="AC13" t="str">
            <v>Филиппова Виктория Владимировна</v>
          </cell>
          <cell r="AD13" t="str">
            <v>В.В. Филиппова</v>
          </cell>
          <cell r="AE13">
            <v>0</v>
          </cell>
          <cell r="AF13">
            <v>0</v>
          </cell>
          <cell r="AG13">
            <v>0</v>
          </cell>
          <cell r="AH13" t="str">
            <v>Ведущий специалист по бизнес-планированию</v>
          </cell>
          <cell r="AI13" t="str">
            <v>ВДМ</v>
          </cell>
          <cell r="AJ13" t="str">
            <v>Пономарева Л.И.</v>
          </cell>
          <cell r="AK13" t="str">
            <v>Заместитель директора ДСУ</v>
          </cell>
          <cell r="AL13">
            <v>0.1</v>
          </cell>
          <cell r="AM13">
            <v>0</v>
          </cell>
          <cell r="AN13">
            <v>10.199999999999999</v>
          </cell>
          <cell r="AO13">
            <v>0.1</v>
          </cell>
          <cell r="AP13" t="str">
            <v>Участник</v>
          </cell>
          <cell r="AQ13" t="str">
            <v>Участник подгруппы "Корпоративная культура как система, способствующая формированию лидера". Участник административной группы проекта.</v>
          </cell>
        </row>
        <row r="14">
          <cell r="V14" t="str">
            <v>Участник6</v>
          </cell>
          <cell r="W14" t="str">
            <v>Участник</v>
          </cell>
          <cell r="X14" t="str">
            <v>Патрихалка Евгений Владимирович</v>
          </cell>
          <cell r="Y14" t="str">
            <v>Е.В. Патрихалка</v>
          </cell>
          <cell r="Z14">
            <v>8</v>
          </cell>
          <cell r="AA14">
            <v>8</v>
          </cell>
          <cell r="AB14" t="str">
            <v>активен</v>
          </cell>
          <cell r="AC14" t="str">
            <v>Патрихалка Евгений Владимирович</v>
          </cell>
          <cell r="AD14" t="str">
            <v>Е.В. Патрихалка</v>
          </cell>
          <cell r="AE14">
            <v>0</v>
          </cell>
          <cell r="AF14">
            <v>0</v>
          </cell>
          <cell r="AG14">
            <v>0</v>
          </cell>
          <cell r="AH14" t="str">
            <v>Руководитель отдела развития персонала</v>
          </cell>
          <cell r="AI14" t="str">
            <v>ВДМ</v>
          </cell>
          <cell r="AJ14" t="str">
            <v>Самолетова С.Н.</v>
          </cell>
          <cell r="AK14" t="str">
            <v>Заместитель директора ДКО 
по оценке и развитию персонала</v>
          </cell>
          <cell r="AL14">
            <v>0.2</v>
          </cell>
          <cell r="AM14">
            <v>0</v>
          </cell>
          <cell r="AN14">
            <v>20</v>
          </cell>
          <cell r="AO14">
            <v>0.215</v>
          </cell>
          <cell r="AP14" t="str">
            <v>Участник</v>
          </cell>
          <cell r="AQ14" t="str">
            <v>Участник административной группы проекта, участник группы " "Создание системы по поиску, отбору, развитию, продвижению и удержанию лидеров в компании"</v>
          </cell>
        </row>
        <row r="15">
          <cell r="V15" t="str">
            <v>Участник7</v>
          </cell>
          <cell r="W15" t="str">
            <v>Участник</v>
          </cell>
          <cell r="X15" t="str">
            <v>Емельянова Марина Сергеевна</v>
          </cell>
          <cell r="Y15" t="str">
            <v>М.С. Емельянова</v>
          </cell>
          <cell r="Z15">
            <v>9</v>
          </cell>
          <cell r="AA15">
            <v>9</v>
          </cell>
          <cell r="AB15" t="str">
            <v>активен</v>
          </cell>
          <cell r="AC15" t="str">
            <v>Емельянова Марина Сергеевна</v>
          </cell>
          <cell r="AD15" t="str">
            <v>М.С. Емельянова</v>
          </cell>
          <cell r="AE15">
            <v>0</v>
          </cell>
          <cell r="AF15">
            <v>0</v>
          </cell>
          <cell r="AG15">
            <v>0</v>
          </cell>
          <cell r="AH15" t="str">
            <v>Руководитель отдела оценки персонала</v>
          </cell>
          <cell r="AI15" t="str">
            <v>ВДМ</v>
          </cell>
          <cell r="AJ15" t="str">
            <v>Самолетова С.Н.</v>
          </cell>
          <cell r="AK15" t="str">
            <v>Заместитель директора ДКО 
по оценке и развитию персонала</v>
          </cell>
          <cell r="AL15">
            <v>0.2</v>
          </cell>
          <cell r="AM15">
            <v>0</v>
          </cell>
          <cell r="AN15">
            <v>10</v>
          </cell>
          <cell r="AO15">
            <v>3.2000000000000001E-2</v>
          </cell>
          <cell r="AP15" t="str">
            <v>Участник</v>
          </cell>
          <cell r="AQ15" t="str">
            <v>Участник подгруппы "Корпоративная культура как система, способствующая формированию лидера". Оценка персонала</v>
          </cell>
        </row>
        <row r="16">
          <cell r="V16" t="str">
            <v>Участник8</v>
          </cell>
          <cell r="W16" t="str">
            <v>Участник</v>
          </cell>
          <cell r="X16" t="str">
            <v>Садыкова Ольга Ивановна</v>
          </cell>
          <cell r="Y16" t="str">
            <v>О.И. Садыкова</v>
          </cell>
          <cell r="Z16">
            <v>10</v>
          </cell>
          <cell r="AA16">
            <v>10</v>
          </cell>
          <cell r="AB16" t="str">
            <v>активен</v>
          </cell>
          <cell r="AC16" t="str">
            <v>Садыкова Ольга Ивановна</v>
          </cell>
          <cell r="AD16" t="str">
            <v>О.И. Садыкова</v>
          </cell>
          <cell r="AE16">
            <v>0</v>
          </cell>
          <cell r="AF16">
            <v>0</v>
          </cell>
          <cell r="AG16">
            <v>0</v>
          </cell>
          <cell r="AH16" t="str">
            <v>Управляющий директор ЧУ "КУ" ГрК</v>
          </cell>
          <cell r="AI16" t="str">
            <v>ЧУ "Корпоративный университет"</v>
          </cell>
          <cell r="AJ16" t="str">
            <v>Исайкина А.И.</v>
          </cell>
          <cell r="AK16" t="str">
            <v>Президент ГрК</v>
          </cell>
          <cell r="AL16">
            <v>0.2</v>
          </cell>
          <cell r="AM16">
            <v>15</v>
          </cell>
          <cell r="AN16">
            <v>10</v>
          </cell>
          <cell r="AO16">
            <v>0.23499999999999999</v>
          </cell>
          <cell r="AP16" t="str">
            <v>Участник</v>
          </cell>
          <cell r="AQ16" t="str">
            <v>Руководитель подгруппы "Английский язык"</v>
          </cell>
        </row>
        <row r="17">
          <cell r="V17" t="str">
            <v>Участник9</v>
          </cell>
          <cell r="W17" t="str">
            <v>Участник</v>
          </cell>
          <cell r="X17" t="str">
            <v>Серегин Алексей Александрович</v>
          </cell>
          <cell r="Y17" t="str">
            <v>А.А. Серегин</v>
          </cell>
          <cell r="Z17">
            <v>11</v>
          </cell>
          <cell r="AA17">
            <v>11</v>
          </cell>
          <cell r="AB17" t="str">
            <v>активен</v>
          </cell>
          <cell r="AC17" t="str">
            <v>Серегин Алексей Александрович</v>
          </cell>
          <cell r="AD17" t="str">
            <v>А.А. Серегин</v>
          </cell>
          <cell r="AE17">
            <v>0</v>
          </cell>
          <cell r="AF17">
            <v>0</v>
          </cell>
          <cell r="AG17">
            <v>0</v>
          </cell>
          <cell r="AH17" t="str">
            <v>Протоколист</v>
          </cell>
          <cell r="AI17" t="str">
            <v>ВДМ</v>
          </cell>
          <cell r="AJ17" t="str">
            <v>Морозов А.Е.</v>
          </cell>
          <cell r="AK17" t="str">
            <v>Заместитель руководителя АОУД</v>
          </cell>
          <cell r="AL17">
            <v>0.2</v>
          </cell>
          <cell r="AM17">
            <v>0</v>
          </cell>
          <cell r="AN17">
            <v>10.1</v>
          </cell>
          <cell r="AO17">
            <v>0.1</v>
          </cell>
          <cell r="AP17" t="str">
            <v>Участник</v>
          </cell>
          <cell r="AQ17" t="str">
            <v>Обеспечение коммуникаций с внутренней и внешней средой ГрК, PR продуктов проекта</v>
          </cell>
        </row>
        <row r="18">
          <cell r="V18" t="str">
            <v>Участник10</v>
          </cell>
          <cell r="W18" t="str">
            <v>Участник</v>
          </cell>
          <cell r="X18" t="str">
            <v>Трухин Игорь Николаевич</v>
          </cell>
          <cell r="Y18" t="str">
            <v>И.Н. Трухин</v>
          </cell>
          <cell r="Z18">
            <v>12</v>
          </cell>
          <cell r="AA18">
            <v>12</v>
          </cell>
          <cell r="AB18" t="str">
            <v>активен</v>
          </cell>
          <cell r="AC18" t="str">
            <v>Трухин Игорь Николаевич</v>
          </cell>
          <cell r="AD18" t="str">
            <v>И.Н. Трухин</v>
          </cell>
          <cell r="AE18">
            <v>0</v>
          </cell>
          <cell r="AF18">
            <v>0</v>
          </cell>
          <cell r="AG18">
            <v>0</v>
          </cell>
          <cell r="AH18" t="str">
            <v>Ведущий специалист по ИТ в оценке и развитии персонала ДКО</v>
          </cell>
          <cell r="AI18" t="str">
            <v>ВДМ</v>
          </cell>
          <cell r="AJ18" t="str">
            <v>Мартынова А.А.</v>
          </cell>
          <cell r="AK18" t="str">
            <v>Руководитель отдела аналитики ДКО</v>
          </cell>
          <cell r="AL18">
            <v>0.15</v>
          </cell>
          <cell r="AM18">
            <v>15</v>
          </cell>
          <cell r="AN18">
            <v>50</v>
          </cell>
          <cell r="AO18">
            <v>7.4999999999999997E-2</v>
          </cell>
          <cell r="AP18" t="str">
            <v>Участник</v>
          </cell>
          <cell r="AQ18" t="str">
            <v>Руководитель группы "Создание ИТ-системы"</v>
          </cell>
        </row>
        <row r="19">
          <cell r="V19" t="str">
            <v>Участник11</v>
          </cell>
          <cell r="W19" t="str">
            <v>Участник</v>
          </cell>
          <cell r="X19" t="str">
            <v>Агулов Андрей Владимирович</v>
          </cell>
          <cell r="Y19" t="str">
            <v>А.В. Агулов</v>
          </cell>
          <cell r="Z19">
            <v>13</v>
          </cell>
          <cell r="AA19">
            <v>13</v>
          </cell>
          <cell r="AB19" t="str">
            <v>активен</v>
          </cell>
          <cell r="AC19" t="str">
            <v>Агулов Андрей Владимирович</v>
          </cell>
          <cell r="AD19" t="str">
            <v>А.В. Агулов</v>
          </cell>
          <cell r="AE19">
            <v>0</v>
          </cell>
          <cell r="AF19">
            <v>0</v>
          </cell>
          <cell r="AG19">
            <v>0</v>
          </cell>
          <cell r="AH19" t="str">
            <v>Руководитель отдела управления собственностью</v>
          </cell>
          <cell r="AI19" t="str">
            <v>ВДМ</v>
          </cell>
          <cell r="AJ19" t="str">
            <v>Еремин А.А.</v>
          </cell>
          <cell r="AK19" t="str">
            <v>Вце-президент ГрК по 
управлению собственностью</v>
          </cell>
          <cell r="AL19">
            <v>0.1</v>
          </cell>
          <cell r="AM19">
            <v>0</v>
          </cell>
          <cell r="AN19">
            <v>5.3999999999999995</v>
          </cell>
          <cell r="AO19">
            <v>3.7999999999999999E-2</v>
          </cell>
          <cell r="AP19" t="str">
            <v>Участник</v>
          </cell>
          <cell r="AQ19" t="str">
            <v>Формирование и утверждение профайла лидера. Участник подгруппы "Создание системы по поиску, отбору, развитию, продвижению и удержанию лидеров в компании"</v>
          </cell>
        </row>
        <row r="20">
          <cell r="V20" t="str">
            <v>Участник12</v>
          </cell>
          <cell r="W20" t="str">
            <v>Участник</v>
          </cell>
          <cell r="X20" t="str">
            <v>Judy Yang</v>
          </cell>
          <cell r="Y20" t="str">
            <v>Y. Judy</v>
          </cell>
          <cell r="Z20">
            <v>14</v>
          </cell>
          <cell r="AA20">
            <v>14</v>
          </cell>
          <cell r="AB20" t="str">
            <v>активен</v>
          </cell>
          <cell r="AC20" t="str">
            <v>Judy Yang</v>
          </cell>
          <cell r="AD20" t="str">
            <v>Y.. Judy</v>
          </cell>
          <cell r="AE20">
            <v>0</v>
          </cell>
          <cell r="AF20">
            <v>0</v>
          </cell>
          <cell r="AG20">
            <v>0</v>
          </cell>
          <cell r="AH20" t="str">
            <v>Специалист по работе с клиентами</v>
          </cell>
          <cell r="AI20" t="str">
            <v>ABC China</v>
          </cell>
          <cell r="AJ20">
            <v>0</v>
          </cell>
          <cell r="AK20">
            <v>0</v>
          </cell>
          <cell r="AL20">
            <v>0.1</v>
          </cell>
          <cell r="AM20">
            <v>0</v>
          </cell>
          <cell r="AN20">
            <v>0</v>
          </cell>
          <cell r="AO20">
            <v>0</v>
          </cell>
          <cell r="AP20" t="str">
            <v>Участник</v>
          </cell>
          <cell r="AQ20" t="str">
            <v>Участник подгруппы "Создание системы по поиску, отбору, развитию, продвижению и удержанию лидеров в компании"</v>
          </cell>
        </row>
        <row r="21">
          <cell r="V21" t="str">
            <v>Участник13</v>
          </cell>
          <cell r="W21" t="str">
            <v>Участник</v>
          </cell>
          <cell r="X21" t="str">
            <v>Ivan Santoro</v>
          </cell>
          <cell r="Y21" t="str">
            <v>S. Ivan</v>
          </cell>
          <cell r="Z21">
            <v>15</v>
          </cell>
          <cell r="AA21">
            <v>15</v>
          </cell>
          <cell r="AB21" t="str">
            <v>активен</v>
          </cell>
          <cell r="AC21" t="str">
            <v>Ivan Santoro</v>
          </cell>
          <cell r="AD21" t="str">
            <v>S.. Ivan</v>
          </cell>
          <cell r="AE21">
            <v>0</v>
          </cell>
          <cell r="AF21">
            <v>0</v>
          </cell>
          <cell r="AG21">
            <v>0</v>
          </cell>
          <cell r="AH21" t="str">
            <v>Руководитель филиала - директор по 
производству, EMEA</v>
          </cell>
          <cell r="AI21" t="str">
            <v>ABC Europe</v>
          </cell>
          <cell r="AJ21">
            <v>0</v>
          </cell>
          <cell r="AK21">
            <v>0</v>
          </cell>
          <cell r="AL21">
            <v>0.1</v>
          </cell>
          <cell r="AM21">
            <v>0</v>
          </cell>
          <cell r="AN21">
            <v>0</v>
          </cell>
          <cell r="AO21">
            <v>0</v>
          </cell>
          <cell r="AP21" t="str">
            <v>Участник</v>
          </cell>
          <cell r="AQ21" t="str">
            <v>Участник подгруппы "Создание системы по поиску, отбору, развитию, продвижению и удержанию лидеров в компании"</v>
          </cell>
        </row>
        <row r="22">
          <cell r="V22" t="str">
            <v>Участник14</v>
          </cell>
          <cell r="W22" t="str">
            <v>Участник</v>
          </cell>
          <cell r="X22" t="str">
            <v>Philip Li</v>
          </cell>
          <cell r="Y22" t="str">
            <v>L. Philip</v>
          </cell>
          <cell r="Z22">
            <v>16</v>
          </cell>
          <cell r="AA22">
            <v>16</v>
          </cell>
          <cell r="AB22" t="str">
            <v>активен</v>
          </cell>
          <cell r="AC22" t="str">
            <v>Philip Li</v>
          </cell>
          <cell r="AD22" t="str">
            <v>L.. Philip</v>
          </cell>
          <cell r="AE22">
            <v>0</v>
          </cell>
          <cell r="AF22">
            <v>0</v>
          </cell>
          <cell r="AG22">
            <v>0</v>
          </cell>
          <cell r="AH22" t="str">
            <v>Специалист по наземному обслуживанию</v>
          </cell>
          <cell r="AI22" t="str">
            <v>ABC China</v>
          </cell>
          <cell r="AJ22">
            <v>0</v>
          </cell>
          <cell r="AK22">
            <v>0</v>
          </cell>
          <cell r="AL22">
            <v>0.1</v>
          </cell>
          <cell r="AM22">
            <v>0</v>
          </cell>
          <cell r="AN22">
            <v>0</v>
          </cell>
          <cell r="AO22">
            <v>0</v>
          </cell>
          <cell r="AP22" t="str">
            <v>Участник</v>
          </cell>
          <cell r="AQ22" t="str">
            <v>Участник подгруппы "Корпоративная культура как система, способствующая формированию лидера"</v>
          </cell>
        </row>
        <row r="23">
          <cell r="V23" t="str">
            <v>Участник15</v>
          </cell>
          <cell r="W23" t="str">
            <v>Участник</v>
          </cell>
          <cell r="X23" t="str">
            <v>Щенникова Елена Сергеевна</v>
          </cell>
          <cell r="Y23" t="str">
            <v>Е.С. Щенникова</v>
          </cell>
          <cell r="Z23">
            <v>17</v>
          </cell>
          <cell r="AA23">
            <v>17</v>
          </cell>
          <cell r="AB23" t="str">
            <v>активен</v>
          </cell>
          <cell r="AC23" t="str">
            <v>Щенникова Елена Сергеевна</v>
          </cell>
          <cell r="AD23" t="str">
            <v>Е.С. Щенникова</v>
          </cell>
          <cell r="AE23">
            <v>0</v>
          </cell>
          <cell r="AF23">
            <v>0</v>
          </cell>
          <cell r="AG23">
            <v>0</v>
          </cell>
          <cell r="AH23" t="str">
            <v>Заместитель директора по персоналу - руководитель отдела оценки и развития персонала АВС</v>
          </cell>
          <cell r="AI23" t="str">
            <v>ABC</v>
          </cell>
          <cell r="AJ23" t="str">
            <v>Касьянова М.К.</v>
          </cell>
          <cell r="AK23" t="str">
            <v>Директор по персоналу АВС</v>
          </cell>
          <cell r="AL23">
            <v>0.15</v>
          </cell>
          <cell r="AM23">
            <v>0</v>
          </cell>
          <cell r="AN23">
            <v>10.199999999999999</v>
          </cell>
          <cell r="AO23">
            <v>8.6999999999999994E-2</v>
          </cell>
          <cell r="AP23" t="str">
            <v>Участник</v>
          </cell>
          <cell r="AQ23" t="str">
            <v>Руководитель подгруппы "Корпоративная культура как система, способствующая формированию лидера"</v>
          </cell>
        </row>
        <row r="24">
          <cell r="V24" t="str">
            <v>Эксперт1</v>
          </cell>
          <cell r="W24" t="str">
            <v>Эксперт</v>
          </cell>
          <cell r="X24" t="str">
            <v>Joanna Li</v>
          </cell>
          <cell r="Y24" t="str">
            <v>L. Joanna</v>
          </cell>
          <cell r="Z24">
            <v>0</v>
          </cell>
          <cell r="AA24">
            <v>0</v>
          </cell>
          <cell r="AB24" t="str">
            <v>активен</v>
          </cell>
          <cell r="AC24" t="str">
            <v>Joanna Li</v>
          </cell>
          <cell r="AD24" t="str">
            <v>L. Joanna</v>
          </cell>
          <cell r="AE24">
            <v>0</v>
          </cell>
          <cell r="AF24">
            <v>0</v>
          </cell>
          <cell r="AG24">
            <v>0</v>
          </cell>
          <cell r="AH24" t="str">
            <v>Vice President - Asia &amp; Pacific АВС</v>
          </cell>
          <cell r="AI24" t="str">
            <v>ABC China</v>
          </cell>
          <cell r="AJ24" t="str">
            <v>Колесников А.В.</v>
          </cell>
          <cell r="AK24" t="str">
            <v>Старший вице-президент по Азии и Тихоокеанскому региону</v>
          </cell>
          <cell r="AL24">
            <v>0.05</v>
          </cell>
          <cell r="AM24">
            <v>0</v>
          </cell>
          <cell r="AN24">
            <v>0</v>
          </cell>
          <cell r="AO24">
            <v>0</v>
          </cell>
          <cell r="AP24" t="str">
            <v>Эксперт</v>
          </cell>
          <cell r="AQ24" t="str">
            <v>Участник подгруппы "Создание системы по поиску, отбору, развитию, продвижению и удержанию лидеров в компании"</v>
          </cell>
        </row>
        <row r="25">
          <cell r="V25" t="str">
            <v>Эксперт2</v>
          </cell>
          <cell r="W25" t="str">
            <v>Эксперт</v>
          </cell>
          <cell r="X25" t="str">
            <v>Зимин Алексей Дмитриевич</v>
          </cell>
          <cell r="Y25" t="str">
            <v>А.Д. Зимин</v>
          </cell>
          <cell r="Z25">
            <v>0</v>
          </cell>
          <cell r="AA25">
            <v>0</v>
          </cell>
          <cell r="AB25" t="str">
            <v>активен</v>
          </cell>
          <cell r="AC25" t="str">
            <v>Зимин Алексей Дмитриевич</v>
          </cell>
          <cell r="AD25" t="str">
            <v>А.Д. Зимин</v>
          </cell>
          <cell r="AE25">
            <v>0</v>
          </cell>
          <cell r="AF25">
            <v>0</v>
          </cell>
          <cell r="AG25">
            <v>0</v>
          </cell>
          <cell r="AH25" t="str">
            <v>Директор по развитию бизнеса</v>
          </cell>
          <cell r="AI25" t="str">
            <v>ВДТ Москва</v>
          </cell>
          <cell r="AJ25" t="str">
            <v>Кочетов Е.П.</v>
          </cell>
          <cell r="AK25" t="str">
            <v>Генеральный 
директор ВДТМ</v>
          </cell>
          <cell r="AL25">
            <v>0.03</v>
          </cell>
          <cell r="AM25">
            <v>100</v>
          </cell>
          <cell r="AN25">
            <v>0</v>
          </cell>
          <cell r="AO25">
            <v>0</v>
          </cell>
          <cell r="AP25" t="str">
            <v>Эксперт</v>
          </cell>
          <cell r="AQ25" t="str">
            <v>Участник подгруппы "Создание системы по поиску, отбору, развитию, продвижению и удержанию лидеров в компании"</v>
          </cell>
        </row>
        <row r="26">
          <cell r="V26" t="str">
            <v>Эксперт3</v>
          </cell>
          <cell r="W26" t="str">
            <v>Эксперт</v>
          </cell>
          <cell r="X26" t="str">
            <v>Низков Виктор Иванович</v>
          </cell>
          <cell r="Y26" t="str">
            <v>В.И. Низков</v>
          </cell>
          <cell r="Z26">
            <v>0</v>
          </cell>
          <cell r="AA26">
            <v>0</v>
          </cell>
          <cell r="AB26" t="str">
            <v>активен</v>
          </cell>
          <cell r="AC26" t="str">
            <v>Низков Виктор Иванович</v>
          </cell>
          <cell r="AD26" t="str">
            <v>В.И. Низков</v>
          </cell>
          <cell r="AE26">
            <v>0</v>
          </cell>
          <cell r="AF26">
            <v>0</v>
          </cell>
          <cell r="AG26">
            <v>0</v>
          </cell>
          <cell r="AH26" t="str">
            <v>Советник президента ГрК</v>
          </cell>
          <cell r="AI26" t="str">
            <v>ВДМ</v>
          </cell>
          <cell r="AJ26" t="str">
            <v>Исайкин А.И.</v>
          </cell>
          <cell r="AK26" t="str">
            <v>Президент ГрК</v>
          </cell>
          <cell r="AL26">
            <v>0.05</v>
          </cell>
          <cell r="AM26">
            <v>2</v>
          </cell>
          <cell r="AN26">
            <v>0</v>
          </cell>
          <cell r="AO26">
            <v>0</v>
          </cell>
          <cell r="AP26" t="str">
            <v>Эксперт</v>
          </cell>
          <cell r="AQ26" t="str">
            <v>Участник подгруппы "Корпоративная культура как система, способствующая формированию лидера"</v>
          </cell>
        </row>
        <row r="27">
          <cell r="V27" t="str">
            <v>Эксперт4</v>
          </cell>
          <cell r="W27" t="str">
            <v>Эксперт</v>
          </cell>
          <cell r="X27" t="str">
            <v>Пономарева Любовь Ивановна</v>
          </cell>
          <cell r="Y27" t="str">
            <v>Л.И. Пономарева</v>
          </cell>
          <cell r="Z27">
            <v>0</v>
          </cell>
          <cell r="AA27">
            <v>0</v>
          </cell>
          <cell r="AB27" t="str">
            <v>активен</v>
          </cell>
          <cell r="AC27" t="str">
            <v>Пономарева Любовь Ивановна</v>
          </cell>
          <cell r="AD27" t="str">
            <v>Л.И. Пономарева</v>
          </cell>
          <cell r="AE27">
            <v>0</v>
          </cell>
          <cell r="AF27">
            <v>0</v>
          </cell>
          <cell r="AG27">
            <v>0</v>
          </cell>
          <cell r="AH27" t="str">
            <v>ИО директора ДСУ</v>
          </cell>
          <cell r="AI27" t="str">
            <v>ВДМ</v>
          </cell>
          <cell r="AJ27" t="str">
            <v>Арсланова Т.В.</v>
          </cell>
          <cell r="AK27" t="str">
            <v>Вице-президент ГрК по стратегическому управлению и ЧГП</v>
          </cell>
          <cell r="AL27">
            <v>0.05</v>
          </cell>
          <cell r="AM27">
            <v>20</v>
          </cell>
          <cell r="AN27">
            <v>0</v>
          </cell>
          <cell r="AO27">
            <v>0</v>
          </cell>
          <cell r="AP27" t="str">
            <v>Эксперт</v>
          </cell>
          <cell r="AQ27" t="str">
            <v>Участник административной группы проекта</v>
          </cell>
        </row>
        <row r="28">
          <cell r="V28" t="str">
            <v>Эксперт5</v>
          </cell>
          <cell r="W28" t="str">
            <v>Эксперт</v>
          </cell>
          <cell r="X28" t="str">
            <v>Дятлов Андрей Юрьевич</v>
          </cell>
          <cell r="Y28" t="str">
            <v>А.Ю. Дятлов</v>
          </cell>
          <cell r="Z28">
            <v>0</v>
          </cell>
          <cell r="AA28">
            <v>0</v>
          </cell>
          <cell r="AB28" t="str">
            <v>активен</v>
          </cell>
          <cell r="AC28" t="str">
            <v>Дятлов Андрей Юрьевич</v>
          </cell>
          <cell r="AD28" t="str">
            <v>А.Ю. Дятлов</v>
          </cell>
          <cell r="AE28">
            <v>0</v>
          </cell>
          <cell r="AF28">
            <v>0</v>
          </cell>
          <cell r="AG28">
            <v>0</v>
          </cell>
          <cell r="AH28" t="str">
            <v>Директор по упарвлению и качеству</v>
          </cell>
          <cell r="AI28" t="str">
            <v>ABC</v>
          </cell>
          <cell r="AJ28" t="str">
            <v>Лазарев С.А.</v>
          </cell>
          <cell r="AK28" t="str">
            <v>Генеральный директор АВС</v>
          </cell>
          <cell r="AL28">
            <v>0.05</v>
          </cell>
          <cell r="AM28">
            <v>145</v>
          </cell>
          <cell r="AN28">
            <v>0</v>
          </cell>
          <cell r="AO28">
            <v>0</v>
          </cell>
          <cell r="AP28" t="str">
            <v>Эксперт</v>
          </cell>
          <cell r="AQ28" t="str">
            <v>Участник подгруппы "Создание системы по поиску, отбору, развитию, продвижению и удержанию лидеров в компании"</v>
          </cell>
        </row>
        <row r="29">
          <cell r="V29" t="str">
            <v>Эксперт6</v>
          </cell>
          <cell r="W29" t="str">
            <v>Эксперт</v>
          </cell>
          <cell r="X29" t="str">
            <v>Кравцов Роман Сергевич</v>
          </cell>
          <cell r="Y29" t="str">
            <v>Р.С. Кравцов</v>
          </cell>
          <cell r="Z29">
            <v>0</v>
          </cell>
          <cell r="AA29">
            <v>0</v>
          </cell>
          <cell r="AB29" t="str">
            <v>активен</v>
          </cell>
          <cell r="AC29" t="str">
            <v>Кравцов Роман Сергевич</v>
          </cell>
          <cell r="AD29" t="str">
            <v>Р.С. Кравцов</v>
          </cell>
          <cell r="AE29">
            <v>0</v>
          </cell>
          <cell r="AF29">
            <v>0</v>
          </cell>
          <cell r="AG29">
            <v>0</v>
          </cell>
          <cell r="AH29" t="str">
            <v>Специалист по развитию персонала</v>
          </cell>
          <cell r="AI29" t="str">
            <v>ВДМ</v>
          </cell>
          <cell r="AJ29" t="str">
            <v>Патрихалка Е.В.</v>
          </cell>
          <cell r="AK29" t="str">
            <v>Руководитель отдела развития</v>
          </cell>
          <cell r="AL29">
            <v>0.15</v>
          </cell>
          <cell r="AM29">
            <v>0</v>
          </cell>
          <cell r="AN29">
            <v>0</v>
          </cell>
          <cell r="AO29">
            <v>0</v>
          </cell>
          <cell r="AP29" t="str">
            <v>Эксперт</v>
          </cell>
          <cell r="AQ29" t="str">
            <v>Перевод документации и совещаний по проекту</v>
          </cell>
        </row>
        <row r="30">
          <cell r="V30" t="str">
            <v>Эксперт7</v>
          </cell>
          <cell r="W30" t="str">
            <v>Эксперт</v>
          </cell>
          <cell r="X30" t="str">
            <v>Исаева Ольга Валерьевна</v>
          </cell>
          <cell r="Y30" t="str">
            <v>О.В. Исаева</v>
          </cell>
          <cell r="Z30">
            <v>0</v>
          </cell>
          <cell r="AA30">
            <v>0</v>
          </cell>
          <cell r="AB30" t="str">
            <v>активен</v>
          </cell>
          <cell r="AC30" t="str">
            <v>Исаева Ольга Валерьевна</v>
          </cell>
          <cell r="AD30" t="str">
            <v>О.В. Исаева</v>
          </cell>
          <cell r="AE30">
            <v>0</v>
          </cell>
          <cell r="AF30">
            <v>0</v>
          </cell>
          <cell r="AG30">
            <v>0</v>
          </cell>
          <cell r="AH30" t="str">
            <v>Руководитель отдела по обучению общему английскому языку</v>
          </cell>
          <cell r="AI30" t="str">
            <v>ЧУ "Корпоративный университет"</v>
          </cell>
          <cell r="AJ30" t="str">
            <v>Садыкова О.И.</v>
          </cell>
          <cell r="AK30" t="str">
            <v>Управляющий директор ЧУ "КУ"</v>
          </cell>
          <cell r="AL30">
            <v>0.05</v>
          </cell>
          <cell r="AM30">
            <v>0</v>
          </cell>
          <cell r="AN30">
            <v>0</v>
          </cell>
          <cell r="AO30">
            <v>0</v>
          </cell>
          <cell r="AP30" t="str">
            <v>Эксперт</v>
          </cell>
          <cell r="AQ30" t="str">
            <v>Участник подруггпы "Английский язык для сотрудников"</v>
          </cell>
        </row>
        <row r="31">
          <cell r="V31" t="str">
            <v>Эксперт8</v>
          </cell>
          <cell r="W31" t="str">
            <v>Эксперт</v>
          </cell>
          <cell r="X31" t="str">
            <v>Кузнецова Ирина Вячеславовна</v>
          </cell>
          <cell r="Y31" t="str">
            <v>И.В. Кузнецова</v>
          </cell>
          <cell r="Z31">
            <v>0</v>
          </cell>
          <cell r="AA31">
            <v>0</v>
          </cell>
          <cell r="AB31" t="str">
            <v>активен</v>
          </cell>
          <cell r="AC31" t="str">
            <v>Кузнецова Ирина Вячеславовна</v>
          </cell>
          <cell r="AD31" t="str">
            <v>И.В. Кузнецова</v>
          </cell>
          <cell r="AE31">
            <v>0</v>
          </cell>
          <cell r="AF31">
            <v>0</v>
          </cell>
          <cell r="AG31">
            <v>0</v>
          </cell>
          <cell r="AH31" t="str">
            <v>Руководитель отдела по обучению общему английскому языку</v>
          </cell>
          <cell r="AI31" t="str">
            <v>ЧУ "Корпоративный университет"</v>
          </cell>
          <cell r="AJ31" t="str">
            <v>Садыкова О.И.</v>
          </cell>
          <cell r="AK31" t="str">
            <v>Управляющий директор ЧУ "КУ"</v>
          </cell>
          <cell r="AL31">
            <v>0.05</v>
          </cell>
          <cell r="AM31">
            <v>0</v>
          </cell>
          <cell r="AN31">
            <v>0</v>
          </cell>
          <cell r="AO31">
            <v>0</v>
          </cell>
          <cell r="AP31" t="str">
            <v>Эксперт</v>
          </cell>
          <cell r="AQ31" t="str">
            <v>Участник подруггпы "Английский язык для сотрудников"</v>
          </cell>
        </row>
        <row r="32">
          <cell r="V32" t="str">
            <v>Эксперт9</v>
          </cell>
          <cell r="W32" t="str">
            <v>Эксперт</v>
          </cell>
          <cell r="X32" t="str">
            <v>Нестерова Марина Леонидовна</v>
          </cell>
          <cell r="Y32" t="str">
            <v>М.Л. Нестерова</v>
          </cell>
          <cell r="Z32">
            <v>0</v>
          </cell>
          <cell r="AA32">
            <v>0</v>
          </cell>
          <cell r="AB32" t="str">
            <v>активен</v>
          </cell>
          <cell r="AC32" t="str">
            <v>Нестерова Марина Леонидовна</v>
          </cell>
          <cell r="AD32" t="str">
            <v>М.Л. Нестерова</v>
          </cell>
          <cell r="AE32">
            <v>0</v>
          </cell>
          <cell r="AF32">
            <v>0</v>
          </cell>
          <cell r="AG32">
            <v>0</v>
          </cell>
          <cell r="AH32" t="str">
            <v>Руководитель отдела по обучению общему английскому языку</v>
          </cell>
          <cell r="AI32" t="str">
            <v>ЧУ "Корпоративный университет"</v>
          </cell>
          <cell r="AJ32" t="str">
            <v>Садыкова О.И.</v>
          </cell>
          <cell r="AK32" t="str">
            <v>Управляющий директор ЧУ "КУ"</v>
          </cell>
          <cell r="AL32">
            <v>0.05</v>
          </cell>
          <cell r="AM32">
            <v>0</v>
          </cell>
          <cell r="AN32">
            <v>0</v>
          </cell>
          <cell r="AO32">
            <v>0</v>
          </cell>
          <cell r="AP32" t="str">
            <v>Эксперт</v>
          </cell>
          <cell r="AQ32" t="str">
            <v>Участник подруггпы "Английский язык для сотрудников"</v>
          </cell>
        </row>
        <row r="33">
          <cell r="V33" t="str">
            <v>Клиент2</v>
          </cell>
          <cell r="W33" t="str">
            <v>Клиент</v>
          </cell>
          <cell r="X33" t="str">
            <v>Обшаров Дмитрий Николаевич</v>
          </cell>
          <cell r="Y33" t="str">
            <v>Д.Н. Обшаров</v>
          </cell>
          <cell r="Z33">
            <v>0</v>
          </cell>
          <cell r="AA33">
            <v>0</v>
          </cell>
          <cell r="AB33" t="str">
            <v>активен</v>
          </cell>
          <cell r="AC33" t="str">
            <v>Обшаров Дмитрий Николаевич</v>
          </cell>
          <cell r="AD33" t="str">
            <v>Д.Н. Обшаров</v>
          </cell>
          <cell r="AE33">
            <v>0</v>
          </cell>
          <cell r="AF33">
            <v>0</v>
          </cell>
          <cell r="AG33">
            <v>0</v>
          </cell>
          <cell r="AH33" t="str">
            <v>Вице-президент ГрК по орнанизационному развитию</v>
          </cell>
          <cell r="AI33" t="str">
            <v>ВДМ</v>
          </cell>
          <cell r="AJ33" t="str">
            <v>Исайкин А.И.</v>
          </cell>
          <cell r="AK33" t="str">
            <v>Президент ГрК</v>
          </cell>
          <cell r="AL33">
            <v>0.01</v>
          </cell>
          <cell r="AM33">
            <v>52</v>
          </cell>
          <cell r="AN33">
            <v>0</v>
          </cell>
          <cell r="AO33">
            <v>0</v>
          </cell>
          <cell r="AP33" t="str">
            <v>Клиент</v>
          </cell>
          <cell r="AQ33" t="str">
            <v>Принятие решений по проекту</v>
          </cell>
        </row>
        <row r="34">
          <cell r="V34" t="str">
            <v>Клиент3</v>
          </cell>
          <cell r="W34" t="str">
            <v>Клиент</v>
          </cell>
          <cell r="X34" t="str">
            <v>Башков Александр Иванович</v>
          </cell>
          <cell r="Y34" t="str">
            <v>А.И. Башков</v>
          </cell>
          <cell r="Z34">
            <v>0</v>
          </cell>
          <cell r="AA34">
            <v>0</v>
          </cell>
          <cell r="AB34" t="str">
            <v>активен</v>
          </cell>
          <cell r="AC34" t="str">
            <v>Башков Александр Иванович</v>
          </cell>
          <cell r="AD34" t="str">
            <v>А.И. Башков</v>
          </cell>
          <cell r="AE34">
            <v>0</v>
          </cell>
          <cell r="AF34">
            <v>0</v>
          </cell>
          <cell r="AG34">
            <v>0</v>
          </cell>
          <cell r="AH34" t="str">
            <v>Исполнительный президент АКВД</v>
          </cell>
          <cell r="AI34" t="str">
            <v>АК ВД</v>
          </cell>
          <cell r="AJ34" t="str">
            <v>Исайкин А.И.</v>
          </cell>
          <cell r="AK34" t="str">
            <v>Президент ГрК</v>
          </cell>
          <cell r="AL34">
            <v>0.01</v>
          </cell>
          <cell r="AM34">
            <v>0</v>
          </cell>
          <cell r="AN34">
            <v>0</v>
          </cell>
          <cell r="AO34">
            <v>0</v>
          </cell>
          <cell r="AP34" t="str">
            <v>Клиент</v>
          </cell>
          <cell r="AQ34" t="str">
            <v>Принятие решений по проекту</v>
          </cell>
        </row>
        <row r="35">
          <cell r="V35" t="str">
            <v>Клиент4</v>
          </cell>
          <cell r="W35" t="str">
            <v>Клиент</v>
          </cell>
          <cell r="X35" t="str">
            <v>Ильин Денис Вячеславович</v>
          </cell>
          <cell r="Y35" t="str">
            <v>Д.В. Ильин</v>
          </cell>
          <cell r="Z35">
            <v>0</v>
          </cell>
          <cell r="AA35">
            <v>0</v>
          </cell>
          <cell r="AB35" t="str">
            <v>активен</v>
          </cell>
          <cell r="AC35" t="str">
            <v>Ильин Денис Вячеславович</v>
          </cell>
          <cell r="AD35" t="str">
            <v>Д.В. Ильин</v>
          </cell>
          <cell r="AE35">
            <v>0</v>
          </cell>
          <cell r="AF35">
            <v>0</v>
          </cell>
          <cell r="AG35">
            <v>0</v>
          </cell>
          <cell r="AH35" t="str">
            <v>Исполнительный президент АВС</v>
          </cell>
          <cell r="AI35" t="str">
            <v>ABC</v>
          </cell>
          <cell r="AJ35" t="str">
            <v>Исайкин А.И.</v>
          </cell>
          <cell r="AK35" t="str">
            <v>Президент ГрК</v>
          </cell>
          <cell r="AL35">
            <v>0.01</v>
          </cell>
          <cell r="AM35">
            <v>80</v>
          </cell>
          <cell r="AN35">
            <v>0</v>
          </cell>
          <cell r="AO35">
            <v>0</v>
          </cell>
          <cell r="AP35" t="str">
            <v>Клиент</v>
          </cell>
          <cell r="AQ35" t="str">
            <v>Принятие решений по проекту</v>
          </cell>
        </row>
        <row r="36">
          <cell r="V36" t="str">
            <v>Клиент5</v>
          </cell>
          <cell r="W36" t="str">
            <v>Клиент</v>
          </cell>
          <cell r="X36" t="str">
            <v>Арсланова Татьяна Владимировна</v>
          </cell>
          <cell r="Y36" t="str">
            <v>Т.В. Арсланова</v>
          </cell>
          <cell r="Z36">
            <v>0</v>
          </cell>
          <cell r="AA36">
            <v>0</v>
          </cell>
          <cell r="AB36" t="str">
            <v>активен</v>
          </cell>
          <cell r="AC36" t="str">
            <v>Арсланова Татьяна Владимировна</v>
          </cell>
          <cell r="AD36" t="str">
            <v>Т.В. Арсланова</v>
          </cell>
          <cell r="AE36">
            <v>0</v>
          </cell>
          <cell r="AF36">
            <v>0</v>
          </cell>
          <cell r="AG36">
            <v>0</v>
          </cell>
          <cell r="AH36" t="str">
            <v>Вице-президент ГрК по стратегическому управлению и чартерным грузовым перевозкам</v>
          </cell>
          <cell r="AI36" t="str">
            <v>ВДМ</v>
          </cell>
          <cell r="AJ36" t="str">
            <v>Исайкин А.И.</v>
          </cell>
          <cell r="AK36" t="str">
            <v>Президент ГрК</v>
          </cell>
          <cell r="AL36">
            <v>0.01</v>
          </cell>
          <cell r="AM36">
            <v>0</v>
          </cell>
          <cell r="AN36">
            <v>0</v>
          </cell>
          <cell r="AO36">
            <v>0</v>
          </cell>
          <cell r="AP36" t="str">
            <v>Клиент</v>
          </cell>
          <cell r="AQ36" t="str">
            <v>Принятие решений по проекту</v>
          </cell>
        </row>
        <row r="37"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</row>
        <row r="38"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</row>
        <row r="39"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</row>
        <row r="40"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</row>
        <row r="41"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</row>
        <row r="42"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</row>
        <row r="43"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</row>
        <row r="44"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</row>
        <row r="45"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</row>
        <row r="46"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</row>
        <row r="47"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</row>
        <row r="48"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</row>
        <row r="49"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</row>
        <row r="50"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</row>
        <row r="51"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</row>
        <row r="52"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</row>
        <row r="53"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</row>
        <row r="54"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</row>
        <row r="55"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</row>
        <row r="56"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</row>
        <row r="57"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</row>
        <row r="58"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</row>
        <row r="59"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</row>
        <row r="60"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</row>
        <row r="61"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</row>
        <row r="63"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</row>
        <row r="85"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</row>
        <row r="94"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</row>
        <row r="96"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</row>
        <row r="97"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</row>
        <row r="99"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</row>
        <row r="100"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</row>
        <row r="101"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</row>
        <row r="102"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</row>
        <row r="103"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8"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</row>
        <row r="109"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</row>
        <row r="110"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</row>
        <row r="111"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</row>
        <row r="112"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</row>
        <row r="113"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</row>
        <row r="114"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</row>
        <row r="115"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</row>
        <row r="116"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</row>
        <row r="117"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</row>
        <row r="118"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</row>
        <row r="120"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</row>
        <row r="121"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</row>
        <row r="122"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</row>
        <row r="132">
          <cell r="E132" t="str">
            <v>Клиент5</v>
          </cell>
        </row>
        <row r="133">
          <cell r="E133" t="str">
            <v>Спонсор1</v>
          </cell>
        </row>
        <row r="135">
          <cell r="E135" t="str">
            <v>Заместитель РП1</v>
          </cell>
        </row>
        <row r="136">
          <cell r="E136" t="str">
            <v>Участник1</v>
          </cell>
        </row>
        <row r="140">
          <cell r="E140" t="str">
            <v>Участник5</v>
          </cell>
        </row>
        <row r="142">
          <cell r="E142" t="str">
            <v>Участник7</v>
          </cell>
        </row>
        <row r="143">
          <cell r="E143" t="str">
            <v>Участник8</v>
          </cell>
        </row>
        <row r="144">
          <cell r="E144" t="str">
            <v>Участник9</v>
          </cell>
        </row>
      </sheetData>
      <sheetData sheetId="7" refreshError="1"/>
      <sheetData sheetId="8" refreshError="1"/>
      <sheetData sheetId="9" refreshError="1"/>
      <sheetData sheetId="10" refreshError="1">
        <row r="4">
          <cell r="F4">
            <v>2015</v>
          </cell>
        </row>
        <row r="24">
          <cell r="C24" t="str">
            <v>нет</v>
          </cell>
        </row>
        <row r="25">
          <cell r="F2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23">
          <cell r="A23">
            <v>1</v>
          </cell>
        </row>
        <row r="108">
          <cell r="A108">
            <v>14</v>
          </cell>
          <cell r="C108" t="str">
            <v>Прочие по содержанию проектной группы</v>
          </cell>
        </row>
        <row r="151">
          <cell r="A151">
            <v>15</v>
          </cell>
          <cell r="C151" t="str">
            <v>Оборудование (приобретение, изготовление)</v>
          </cell>
          <cell r="G151">
            <v>0</v>
          </cell>
        </row>
        <row r="169">
          <cell r="A169">
            <v>16</v>
          </cell>
          <cell r="C169" t="str">
            <v>Строительство зданий, сооружений</v>
          </cell>
        </row>
        <row r="175">
          <cell r="A175">
            <v>17</v>
          </cell>
          <cell r="C175" t="str">
            <v>Приобретение мебели, прочего офисного обoрудования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2">
          <cell r="D2" t="str">
            <v>Руководитель ПГрК / РВУ</v>
          </cell>
          <cell r="E2" t="str">
            <v>(кому?)</v>
          </cell>
          <cell r="F2" t="str">
            <v>Ф.И.О.</v>
          </cell>
          <cell r="G2" t="str">
            <v>(кому?)</v>
          </cell>
        </row>
        <row r="3">
          <cell r="D3" t="str">
            <v>Старший Вице-президент ГрК</v>
          </cell>
          <cell r="E3" t="str">
            <v>Старшему Вице-президенту ГрК</v>
          </cell>
          <cell r="F3" t="str">
            <v>С.И. Шкляник</v>
          </cell>
          <cell r="G3" t="str">
            <v>Шклянику С.И.</v>
          </cell>
        </row>
        <row r="4">
          <cell r="D4" t="str">
            <v>Вице-президент ГрК по организационному развитию</v>
          </cell>
          <cell r="E4" t="str">
            <v>Вице-президенту ГрК по организационному развитию</v>
          </cell>
          <cell r="F4" t="str">
            <v>Д.Н. Обшаров</v>
          </cell>
          <cell r="G4" t="str">
            <v>Обшарову Д.Н.</v>
          </cell>
        </row>
        <row r="5">
          <cell r="D5" t="str">
            <v>Вице-президент ГрК по ЭФУ</v>
          </cell>
          <cell r="E5" t="str">
            <v>Вице-президенту ГрК по ЭФУ</v>
          </cell>
          <cell r="F5" t="str">
            <v>С.Д. Педан</v>
          </cell>
          <cell r="G5" t="str">
            <v>Педану С.Д.</v>
          </cell>
        </row>
        <row r="6">
          <cell r="D6" t="str">
            <v>Директор по качеству ГрК</v>
          </cell>
          <cell r="E6" t="str">
            <v>Директору по качеству ГрК</v>
          </cell>
          <cell r="F6" t="str">
            <v>А.Ю. Дятлов</v>
          </cell>
          <cell r="G6" t="str">
            <v>Дятлову А.Ю.</v>
          </cell>
        </row>
        <row r="7">
          <cell r="D7" t="str">
            <v>Директор ДКО</v>
          </cell>
          <cell r="E7" t="str">
            <v>Директору ДКО</v>
          </cell>
          <cell r="F7" t="str">
            <v>Г.В. Исайкина</v>
          </cell>
          <cell r="G7" t="str">
            <v>Исайкиной Г.В.</v>
          </cell>
        </row>
        <row r="8">
          <cell r="D8" t="str">
            <v>Директор по проектному управлению</v>
          </cell>
          <cell r="E8" t="str">
            <v>Директору по проектному управлению</v>
          </cell>
          <cell r="F8" t="str">
            <v>К.В. Смирнова</v>
          </cell>
          <cell r="G8" t="str">
            <v>Смирновой К.В.</v>
          </cell>
        </row>
        <row r="9">
          <cell r="D9" t="str">
            <v>ИО директора департамента по стратегическому управлению</v>
          </cell>
          <cell r="E9" t="str">
            <v>ИО директора департамента по стратегическому управлению</v>
          </cell>
          <cell r="F9" t="str">
            <v>Л.И. Пономарева</v>
          </cell>
          <cell r="G9" t="str">
            <v>Пономаревой Л.И.</v>
          </cell>
        </row>
        <row r="10">
          <cell r="D10" t="str">
            <v>Директор юридического департамента</v>
          </cell>
          <cell r="E10" t="str">
            <v>Директору юридического департамента</v>
          </cell>
          <cell r="F10" t="str">
            <v>А.П. Глухов</v>
          </cell>
          <cell r="G10" t="str">
            <v>Глухову А.П.</v>
          </cell>
        </row>
        <row r="11">
          <cell r="D11" t="str">
            <v xml:space="preserve">Директор по экономике ГрК </v>
          </cell>
          <cell r="E11" t="str">
            <v xml:space="preserve">Директору по экономике ГрК </v>
          </cell>
          <cell r="F11" t="str">
            <v>К.А. Зорин</v>
          </cell>
          <cell r="G11" t="str">
            <v>Зорину К.А.</v>
          </cell>
        </row>
        <row r="12">
          <cell r="D12" t="str">
            <v>Директор ДИТ</v>
          </cell>
          <cell r="E12" t="str">
            <v>Директору ДИТ</v>
          </cell>
          <cell r="F12" t="str">
            <v>А.В.Куканов</v>
          </cell>
          <cell r="G12" t="str">
            <v>Куканову А.В.</v>
          </cell>
        </row>
        <row r="13">
          <cell r="D13" t="str">
            <v>Зам. директора ДУП</v>
          </cell>
          <cell r="E13" t="str">
            <v>Зам. директора ДУП</v>
          </cell>
          <cell r="F13" t="str">
            <v>Н.В.Плотникова</v>
          </cell>
          <cell r="G13" t="str">
            <v>Плотниковой Н.В.</v>
          </cell>
        </row>
        <row r="14">
          <cell r="D14" t="str">
            <v>Президент ГрК</v>
          </cell>
          <cell r="E14" t="str">
            <v>Президенту ГрК</v>
          </cell>
          <cell r="F14" t="str">
            <v>А.И. Исайкин</v>
          </cell>
          <cell r="G14" t="str">
            <v>Исайкину А.И.</v>
          </cell>
        </row>
        <row r="15">
          <cell r="D15" t="str">
            <v>Исполнительный президент ABC</v>
          </cell>
          <cell r="E15" t="str">
            <v>Исполнительному президенту ABC</v>
          </cell>
          <cell r="F15" t="str">
            <v>Д.В. Ильин</v>
          </cell>
          <cell r="G15" t="str">
            <v>Ильину Д.В.</v>
          </cell>
        </row>
        <row r="16">
          <cell r="D16" t="str">
            <v>Исполнительный президент АК ВД</v>
          </cell>
          <cell r="E16" t="str">
            <v>Исполнительному президенту АК ВД</v>
          </cell>
          <cell r="F16" t="str">
            <v>А.И. Башков</v>
          </cell>
          <cell r="G16" t="str">
            <v>Башкову А.И.</v>
          </cell>
        </row>
        <row r="17">
          <cell r="D17" t="str">
            <v>Управляющий директор VD Gulf</v>
          </cell>
          <cell r="E17" t="str">
            <v>Управляющему директору VD Gulf</v>
          </cell>
          <cell r="F17" t="str">
            <v>В.В. Шерин</v>
          </cell>
          <cell r="G17" t="str">
            <v>Шерину В.В.</v>
          </cell>
        </row>
        <row r="18">
          <cell r="D18" t="str">
            <v>Управляющий директор ВДТ Гмбх</v>
          </cell>
          <cell r="E18" t="str">
            <v>Управляющему директору ВДТ Гмбх</v>
          </cell>
          <cell r="F18" t="str">
            <v>И.Р. Ильясов</v>
          </cell>
          <cell r="G18" t="str">
            <v>Ильясову И.Р.</v>
          </cell>
        </row>
        <row r="19">
          <cell r="D19" t="str">
            <v>Генеральный директор ВДТ Москва</v>
          </cell>
          <cell r="E19" t="str">
            <v>Генеральному директору ВДТ Москва</v>
          </cell>
          <cell r="F19" t="str">
            <v>Е.П. Кочетов</v>
          </cell>
          <cell r="G19" t="str">
            <v>Кочетову Е.П.</v>
          </cell>
        </row>
        <row r="20">
          <cell r="D20" t="str">
            <v>Генеральный директор ВДТ Ульяновск</v>
          </cell>
          <cell r="E20" t="str">
            <v>Генеральному директору ВДТ Ульяновск</v>
          </cell>
          <cell r="F20" t="str">
            <v>Д.И. Антонов</v>
          </cell>
          <cell r="G20" t="str">
            <v>Антонову Д.И.</v>
          </cell>
        </row>
        <row r="21">
          <cell r="D21" t="str">
            <v>Генеральный директор ООО "Атран"</v>
          </cell>
          <cell r="E21" t="str">
            <v>Генеральному директору ООО "Атран"</v>
          </cell>
          <cell r="F21" t="str">
            <v>А.А. Сидорин</v>
          </cell>
          <cell r="G21" t="str">
            <v>Сидорину А.А.</v>
          </cell>
        </row>
        <row r="22">
          <cell r="D22" t="str">
            <v>Управляющий директор ЧУ "Корпоративный университет"</v>
          </cell>
          <cell r="E22" t="str">
            <v>Управляющему директору ЧУ "Корпоративный университет"</v>
          </cell>
          <cell r="F22" t="str">
            <v>О.И. Садыкова</v>
          </cell>
          <cell r="G22" t="str">
            <v>Садыковой О.И.</v>
          </cell>
        </row>
        <row r="23">
          <cell r="D23" t="str">
            <v>Генеральный директор СК "НИК"</v>
          </cell>
          <cell r="E23" t="str">
            <v>Генеральному директору СК "НИК"</v>
          </cell>
          <cell r="F23" t="str">
            <v>А.В. Родионов</v>
          </cell>
          <cell r="G23" t="str">
            <v>Родионову А.В.</v>
          </cell>
        </row>
        <row r="24">
          <cell r="D24" t="str">
            <v>Управляющий директор - президент AFL</v>
          </cell>
          <cell r="E24" t="str">
            <v>Управляющему директору - президенту AFL</v>
          </cell>
          <cell r="F24" t="str">
            <v>Д.В. Ильин</v>
          </cell>
          <cell r="G24" t="str">
            <v>Ильину Д.В.</v>
          </cell>
        </row>
        <row r="25">
          <cell r="D25" t="str">
            <v>Управляющий директор RUSLAN SALIS</v>
          </cell>
          <cell r="E25" t="str">
            <v>Управляющему директору RUSLAN SALIS</v>
          </cell>
          <cell r="F25" t="str">
            <v>В.А. Габриель</v>
          </cell>
          <cell r="G25" t="str">
            <v>Габриелю В.А.</v>
          </cell>
        </row>
        <row r="26">
          <cell r="D26" t="str">
            <v>Управляющий директор RUSLAN INTERNATIONAL</v>
          </cell>
          <cell r="E26" t="str">
            <v>Управляющему директору RUSLAN INTERNATIONAL</v>
          </cell>
          <cell r="F26" t="str">
            <v>Д.А. Глизнуца</v>
          </cell>
          <cell r="G26" t="str">
            <v>Глизнуце Д.А.</v>
          </cell>
        </row>
        <row r="27">
          <cell r="D27" t="str">
            <v>Генеральный директор ООО"Волга-Тракс"</v>
          </cell>
          <cell r="E27" t="str">
            <v>Генеральному директору ООО"Волга-Тракс"</v>
          </cell>
          <cell r="F27" t="str">
            <v>П.К. Шайкин</v>
          </cell>
          <cell r="G27" t="str">
            <v>Шайкину П.К.</v>
          </cell>
        </row>
        <row r="28">
          <cell r="D28" t="str">
            <v>Директор ЧУ МШ "Источник"</v>
          </cell>
          <cell r="E28" t="str">
            <v>Директору ЧУ МШ "Источник"</v>
          </cell>
          <cell r="F28" t="str">
            <v>Г.Е. Пазекова</v>
          </cell>
          <cell r="G28" t="str">
            <v>Пазековой Г.Е.</v>
          </cell>
        </row>
        <row r="29">
          <cell r="D29" t="str">
            <v>Управляющий директор VD Ireland</v>
          </cell>
          <cell r="E29" t="str">
            <v>Управляющему директору VD Ireland</v>
          </cell>
          <cell r="F29" t="str">
            <v>М. Финн</v>
          </cell>
          <cell r="G29" t="str">
            <v>Финн М.</v>
          </cell>
        </row>
        <row r="31">
          <cell r="D31" t="str">
            <v>Управляющий директор VD UK</v>
          </cell>
          <cell r="E31" t="str">
            <v>Управляющему директору VD UK</v>
          </cell>
          <cell r="F31" t="str">
            <v>Д.А. Глизнуца</v>
          </cell>
          <cell r="G31" t="str">
            <v>Глизнуце Д.А.</v>
          </cell>
        </row>
        <row r="37">
          <cell r="D37" t="str">
            <v>Руководитель офиса управления программами</v>
          </cell>
          <cell r="E37" t="str">
            <v>Руководителю офиса управления программами</v>
          </cell>
          <cell r="F37" t="str">
            <v>Ю.А. Зайцев</v>
          </cell>
          <cell r="G37" t="str">
            <v>Зайцеву Ю.А.</v>
          </cell>
        </row>
        <row r="38">
          <cell r="D38" t="str">
            <v>Руководитель программы "124/747"</v>
          </cell>
          <cell r="E38" t="str">
            <v>Руководителю программы "124/747"</v>
          </cell>
          <cell r="F38" t="str">
            <v>С.И. Шкляник</v>
          </cell>
          <cell r="G38" t="str">
            <v>Шклянику С.И.</v>
          </cell>
        </row>
        <row r="39">
          <cell r="D39" t="str">
            <v>Руководитель программы "Трансформация"</v>
          </cell>
          <cell r="E39" t="str">
            <v>Руководителю программы "Трансформация"</v>
          </cell>
          <cell r="F39" t="str">
            <v>Т.В. Арсланова</v>
          </cell>
          <cell r="G39" t="str">
            <v>Арслановой Т.В.</v>
          </cell>
        </row>
      </sheetData>
      <sheetData sheetId="41" refreshError="1">
        <row r="22">
          <cell r="B22" t="str">
            <v>ВРП</v>
          </cell>
        </row>
      </sheetData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8"/>
  <sheetViews>
    <sheetView view="pageLayout" topLeftCell="Z16" zoomScaleNormal="100" workbookViewId="0">
      <selection activeCell="AI25" sqref="AI25:AZ25"/>
    </sheetView>
  </sheetViews>
  <sheetFormatPr defaultRowHeight="12.75" x14ac:dyDescent="0.2"/>
  <cols>
    <col min="1" max="1" width="9.140625" style="3" hidden="1" customWidth="1"/>
    <col min="2" max="2" width="12.85546875" style="3" hidden="1" customWidth="1"/>
    <col min="3" max="3" width="5" style="4" hidden="1" customWidth="1"/>
    <col min="4" max="5" width="9.140625" style="3" hidden="1" customWidth="1"/>
    <col min="6" max="6" width="27.28515625" style="3" hidden="1" customWidth="1"/>
    <col min="7" max="7" width="9.140625" style="8" hidden="1" customWidth="1"/>
    <col min="8" max="8" width="3.28515625" style="3" hidden="1" customWidth="1"/>
    <col min="9" max="9" width="21.85546875" style="3" hidden="1" customWidth="1"/>
    <col min="10" max="15" width="9.140625" style="3" hidden="1" customWidth="1"/>
    <col min="16" max="16" width="21.85546875" style="3" hidden="1" customWidth="1"/>
    <col min="17" max="17" width="8.7109375" style="7" hidden="1" customWidth="1"/>
    <col min="18" max="18" width="5.7109375" style="8" hidden="1" customWidth="1"/>
    <col min="19" max="22" width="5.7109375" style="3" hidden="1" customWidth="1"/>
    <col min="23" max="25" width="5.7109375" style="9" hidden="1" customWidth="1"/>
    <col min="26" max="26" width="2.7109375" style="2" customWidth="1"/>
    <col min="27" max="43" width="4.28515625" style="2" customWidth="1"/>
    <col min="44" max="44" width="11" style="2" customWidth="1"/>
    <col min="45" max="53" width="4.28515625" style="2" customWidth="1"/>
    <col min="54" max="54" width="6" style="2" customWidth="1"/>
    <col min="55" max="55" width="4.28515625" style="2" customWidth="1"/>
    <col min="56" max="56" width="11.140625" style="2" customWidth="1"/>
    <col min="57" max="85" width="4.28515625" style="2" customWidth="1"/>
    <col min="86" max="86" width="9.140625" style="2" customWidth="1"/>
    <col min="87" max="16384" width="9.140625" style="2"/>
  </cols>
  <sheetData>
    <row r="1" spans="1:60" ht="19.5" customHeight="1" x14ac:dyDescent="0.2">
      <c r="A1" s="10" t="s">
        <v>0</v>
      </c>
      <c r="B1" s="5" t="str">
        <f>[1]проект!BR10</f>
        <v>ДСЦ 2020</v>
      </c>
      <c r="C1" s="11" t="s">
        <v>1</v>
      </c>
      <c r="D1" s="6"/>
      <c r="E1" s="6"/>
      <c r="F1" s="6"/>
      <c r="G1" s="11"/>
      <c r="H1" s="6"/>
      <c r="I1" s="6"/>
      <c r="J1" s="6"/>
      <c r="K1" s="6"/>
      <c r="L1" s="6"/>
      <c r="M1" s="6"/>
      <c r="N1" s="6"/>
      <c r="O1" s="6"/>
      <c r="Z1" s="71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217" t="s">
        <v>33</v>
      </c>
      <c r="AZ1" s="217"/>
      <c r="BA1" s="217"/>
      <c r="BB1" s="217"/>
      <c r="BC1" s="217"/>
      <c r="BD1" s="217"/>
      <c r="BE1" s="217"/>
      <c r="BF1" s="217"/>
      <c r="BG1" s="217"/>
      <c r="BH1" s="218"/>
    </row>
    <row r="2" spans="1:60" ht="16.5" customHeight="1" x14ac:dyDescent="0.2">
      <c r="C2" s="11"/>
      <c r="D2" s="6"/>
      <c r="E2" s="6"/>
      <c r="F2" s="6"/>
      <c r="G2" s="5"/>
      <c r="H2" s="6"/>
      <c r="I2" s="6"/>
      <c r="J2" s="6"/>
      <c r="K2" s="6"/>
      <c r="L2" s="6"/>
      <c r="M2" s="6"/>
      <c r="N2" s="6"/>
      <c r="O2" s="6"/>
      <c r="Z2" s="73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219" t="s">
        <v>34</v>
      </c>
      <c r="AZ2" s="219"/>
      <c r="BA2" s="219"/>
      <c r="BB2" s="219"/>
      <c r="BC2" s="219"/>
      <c r="BD2" s="219"/>
      <c r="BE2" s="219"/>
      <c r="BF2" s="219"/>
      <c r="BG2" s="219"/>
      <c r="BH2" s="220"/>
    </row>
    <row r="3" spans="1:60" x14ac:dyDescent="0.2">
      <c r="C3" s="11"/>
      <c r="D3" s="6"/>
      <c r="E3" s="6"/>
      <c r="F3" s="6"/>
      <c r="G3" s="5"/>
      <c r="H3" s="6"/>
      <c r="I3" s="6"/>
      <c r="J3" s="6"/>
      <c r="K3" s="6"/>
      <c r="L3" s="6"/>
      <c r="M3" s="6"/>
      <c r="N3" s="6"/>
      <c r="O3" s="6"/>
      <c r="Z3" s="73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221" t="s">
        <v>12</v>
      </c>
      <c r="AZ3" s="221"/>
      <c r="BA3" s="221"/>
      <c r="BB3" s="221"/>
      <c r="BC3" s="221"/>
      <c r="BD3" s="221"/>
      <c r="BE3" s="221"/>
      <c r="BF3" s="221"/>
      <c r="BG3" s="221"/>
      <c r="BH3" s="222"/>
    </row>
    <row r="4" spans="1:60" ht="18" customHeight="1" x14ac:dyDescent="0.2">
      <c r="C4" s="11"/>
      <c r="D4" s="6"/>
      <c r="E4" s="6"/>
      <c r="F4" s="6"/>
      <c r="G4" s="5"/>
      <c r="H4" s="6"/>
      <c r="I4" s="6"/>
      <c r="J4" s="6"/>
      <c r="K4" s="6"/>
      <c r="L4" s="6"/>
      <c r="M4" s="6"/>
      <c r="N4" s="6"/>
      <c r="O4" s="6"/>
      <c r="S4" s="12"/>
      <c r="Z4" s="73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221" t="s">
        <v>2</v>
      </c>
      <c r="AZ4" s="221"/>
      <c r="BA4" s="221"/>
      <c r="BB4" s="221"/>
      <c r="BC4" s="221"/>
      <c r="BD4" s="221"/>
      <c r="BE4" s="221"/>
      <c r="BF4" s="221"/>
      <c r="BG4" s="221"/>
      <c r="BH4" s="222"/>
    </row>
    <row r="5" spans="1:60" ht="5.25" customHeight="1" x14ac:dyDescent="0.2">
      <c r="C5" s="11"/>
      <c r="D5" s="6"/>
      <c r="E5" s="6"/>
      <c r="F5" s="6"/>
      <c r="G5" s="5"/>
      <c r="H5" s="6"/>
      <c r="I5" s="6"/>
      <c r="J5" s="6"/>
      <c r="K5" s="6"/>
      <c r="L5" s="6"/>
      <c r="M5" s="6"/>
      <c r="N5" s="6"/>
      <c r="O5" s="6"/>
      <c r="S5" s="12"/>
      <c r="X5" s="13"/>
      <c r="Z5" s="73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74"/>
    </row>
    <row r="6" spans="1:60" ht="15.75" x14ac:dyDescent="0.25">
      <c r="C6" s="11"/>
      <c r="D6" s="6"/>
      <c r="E6" s="6"/>
      <c r="F6" s="6"/>
      <c r="G6" s="5"/>
      <c r="H6" s="6"/>
      <c r="I6" s="14"/>
      <c r="J6" s="6"/>
      <c r="K6" s="6"/>
      <c r="L6" s="6"/>
      <c r="M6" s="6"/>
      <c r="N6" s="6"/>
      <c r="O6" s="6"/>
      <c r="Z6" s="73"/>
      <c r="AA6" s="213" t="s">
        <v>35</v>
      </c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4"/>
    </row>
    <row r="7" spans="1:60" ht="16.5" customHeight="1" x14ac:dyDescent="0.25">
      <c r="C7" s="11"/>
      <c r="D7" s="6"/>
      <c r="E7" s="6"/>
      <c r="F7" s="6"/>
      <c r="G7" s="5"/>
      <c r="H7" s="6"/>
      <c r="I7" s="6"/>
      <c r="J7" s="6"/>
      <c r="K7" s="6"/>
      <c r="L7" s="6"/>
      <c r="M7" s="6"/>
      <c r="N7" s="6"/>
      <c r="O7" s="6"/>
      <c r="Z7" s="73"/>
      <c r="AA7" s="213" t="s">
        <v>111</v>
      </c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4"/>
    </row>
    <row r="8" spans="1:60" x14ac:dyDescent="0.2">
      <c r="C8" s="11"/>
      <c r="D8" s="6"/>
      <c r="E8" s="6"/>
      <c r="F8" s="6"/>
      <c r="G8" s="5"/>
      <c r="H8" s="6"/>
      <c r="I8" s="6"/>
      <c r="J8" s="6"/>
      <c r="K8" s="6"/>
      <c r="L8" s="6"/>
      <c r="M8" s="6"/>
      <c r="N8" s="6"/>
      <c r="O8" s="6"/>
      <c r="Z8" s="73"/>
      <c r="AA8" s="215" t="s">
        <v>36</v>
      </c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6"/>
    </row>
    <row r="9" spans="1:60" ht="6" customHeight="1" thickBot="1" x14ac:dyDescent="0.25">
      <c r="C9" s="11"/>
      <c r="D9" s="6"/>
      <c r="E9" s="6"/>
      <c r="F9" s="6"/>
      <c r="G9" s="5"/>
      <c r="H9" s="6"/>
      <c r="I9" s="14"/>
      <c r="J9" s="14"/>
      <c r="K9" s="14"/>
      <c r="L9" s="14"/>
      <c r="M9" s="14"/>
      <c r="N9" s="14"/>
      <c r="O9" s="14"/>
      <c r="S9" s="12"/>
      <c r="Z9" s="73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74"/>
    </row>
    <row r="10" spans="1:60" ht="60" customHeight="1" thickBot="1" x14ac:dyDescent="0.25">
      <c r="C10" s="15" t="str">
        <f>[1]data!$B$22</f>
        <v>ВРП</v>
      </c>
      <c r="D10" s="17" t="str">
        <f>[1]проект!$BR$10</f>
        <v>ДСЦ 2020</v>
      </c>
      <c r="E10" s="17" t="str">
        <f>IF(D10="Приоритетный",C10,"РП")</f>
        <v>РП</v>
      </c>
      <c r="F10" s="17"/>
      <c r="G10" s="5"/>
      <c r="H10" s="6"/>
      <c r="I10" s="14"/>
      <c r="J10" s="14"/>
      <c r="K10" s="14"/>
      <c r="L10" s="14"/>
      <c r="M10" s="14"/>
      <c r="N10" s="14"/>
      <c r="O10" s="14"/>
      <c r="Z10" s="73"/>
      <c r="AA10" s="241" t="s">
        <v>37</v>
      </c>
      <c r="AB10" s="242"/>
      <c r="AC10" s="242"/>
      <c r="AD10" s="242"/>
      <c r="AE10" s="242"/>
      <c r="AF10" s="242"/>
      <c r="AG10" s="242"/>
      <c r="AH10" s="243" t="s">
        <v>112</v>
      </c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4"/>
    </row>
    <row r="11" spans="1:60" ht="24.75" customHeight="1" thickBot="1" x14ac:dyDescent="0.25">
      <c r="C11" s="15">
        <v>3</v>
      </c>
      <c r="D11" s="5"/>
      <c r="E11" s="5"/>
      <c r="F11" s="5"/>
      <c r="G11" s="5"/>
      <c r="H11" s="6"/>
      <c r="I11" s="14"/>
      <c r="J11" s="16"/>
      <c r="K11" s="16"/>
      <c r="L11" s="16"/>
      <c r="M11" s="16"/>
      <c r="N11" s="16"/>
      <c r="O11" s="14"/>
      <c r="Z11" s="73"/>
      <c r="AA11" s="245" t="s">
        <v>38</v>
      </c>
      <c r="AB11" s="246"/>
      <c r="AC11" s="246"/>
      <c r="AD11" s="246"/>
      <c r="AE11" s="246"/>
      <c r="AF11" s="246"/>
      <c r="AG11" s="246"/>
      <c r="AH11" s="247" t="s">
        <v>113</v>
      </c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8"/>
    </row>
    <row r="12" spans="1:60" ht="23.25" customHeight="1" thickBot="1" x14ac:dyDescent="0.25">
      <c r="C12" s="15">
        <v>4</v>
      </c>
      <c r="D12" s="5"/>
      <c r="E12" s="5"/>
      <c r="F12" s="5"/>
      <c r="G12" s="5"/>
      <c r="H12" s="6"/>
      <c r="I12" s="6"/>
      <c r="J12" s="6"/>
      <c r="K12" s="6"/>
      <c r="L12" s="6"/>
      <c r="M12" s="6"/>
      <c r="N12" s="6"/>
      <c r="O12" s="6"/>
      <c r="Z12" s="73"/>
      <c r="AA12" s="237" t="s">
        <v>39</v>
      </c>
      <c r="AB12" s="238"/>
      <c r="AC12" s="238"/>
      <c r="AD12" s="238"/>
      <c r="AE12" s="238"/>
      <c r="AF12" s="238"/>
      <c r="AG12" s="238"/>
      <c r="AH12" s="239" t="s">
        <v>114</v>
      </c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39"/>
      <c r="AW12" s="239"/>
      <c r="AX12" s="239"/>
      <c r="AY12" s="239"/>
      <c r="AZ12" s="239"/>
      <c r="BA12" s="239"/>
      <c r="BB12" s="239"/>
      <c r="BC12" s="239"/>
      <c r="BD12" s="239"/>
      <c r="BE12" s="239"/>
      <c r="BF12" s="239"/>
      <c r="BG12" s="239"/>
      <c r="BH12" s="240"/>
    </row>
    <row r="13" spans="1:60" ht="24" customHeight="1" x14ac:dyDescent="0.2">
      <c r="A13" s="5">
        <f t="shared" ref="A13" si="0">IF(B13=2,2,IF(AA13="",4,0))</f>
        <v>0</v>
      </c>
      <c r="B13" s="5"/>
      <c r="C13" s="18"/>
      <c r="D13" s="5"/>
      <c r="E13" s="5"/>
      <c r="F13" s="5"/>
      <c r="G13" s="3"/>
      <c r="H13" s="6"/>
      <c r="I13" s="6"/>
      <c r="J13" s="6"/>
      <c r="K13" s="6"/>
      <c r="L13" s="6"/>
      <c r="M13" s="6"/>
      <c r="N13" s="6"/>
      <c r="O13" s="6"/>
      <c r="Q13" s="3"/>
      <c r="R13" s="3"/>
      <c r="Z13" s="73"/>
      <c r="AA13" s="228" t="s">
        <v>40</v>
      </c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30" t="s">
        <v>41</v>
      </c>
      <c r="BC13" s="231"/>
      <c r="BD13" s="231"/>
      <c r="BE13" s="231"/>
      <c r="BF13" s="231"/>
      <c r="BG13" s="231"/>
      <c r="BH13" s="232"/>
    </row>
    <row r="14" spans="1:60" ht="15" customHeight="1" x14ac:dyDescent="0.2">
      <c r="A14" s="5">
        <f>IF(B14=2,2,IF(BB14="",1,0)+IF(AA14="",1,0))</f>
        <v>0</v>
      </c>
      <c r="B14" s="5"/>
      <c r="C14" s="18"/>
      <c r="D14" s="5"/>
      <c r="E14" s="5"/>
      <c r="F14" s="5"/>
      <c r="G14" s="3"/>
      <c r="H14" s="6"/>
      <c r="I14" s="6"/>
      <c r="J14" s="6"/>
      <c r="K14" s="6"/>
      <c r="L14" s="6"/>
      <c r="M14" s="6"/>
      <c r="N14" s="6"/>
      <c r="O14" s="6"/>
      <c r="Q14" s="3"/>
      <c r="R14" s="3"/>
      <c r="Z14" s="73"/>
      <c r="AA14" s="233" t="s">
        <v>115</v>
      </c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5"/>
      <c r="AX14" s="235"/>
      <c r="AY14" s="235"/>
      <c r="AZ14" s="235"/>
      <c r="BA14" s="236"/>
      <c r="BB14" s="233" t="s">
        <v>116</v>
      </c>
      <c r="BC14" s="234"/>
      <c r="BD14" s="234"/>
      <c r="BE14" s="234"/>
      <c r="BF14" s="234"/>
      <c r="BG14" s="234"/>
      <c r="BH14" s="234"/>
    </row>
    <row r="15" spans="1:60" x14ac:dyDescent="0.2">
      <c r="A15" s="5"/>
      <c r="B15" s="5"/>
      <c r="C15" s="166">
        <v>5</v>
      </c>
      <c r="D15" s="5"/>
      <c r="E15" s="5"/>
      <c r="F15" s="5"/>
      <c r="H15" s="6"/>
      <c r="I15" s="6"/>
      <c r="J15" s="6"/>
      <c r="K15" s="6"/>
      <c r="L15" s="6"/>
      <c r="M15" s="6"/>
      <c r="N15" s="6"/>
      <c r="O15" s="6"/>
      <c r="Z15" s="73"/>
      <c r="AA15" s="190" t="s">
        <v>42</v>
      </c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 t="s">
        <v>13</v>
      </c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2"/>
    </row>
    <row r="16" spans="1:60" ht="30" customHeight="1" x14ac:dyDescent="0.2">
      <c r="A16" s="5" t="e">
        <f>IF(#REF!="",1,0)+IF(AA14="",1,0)+IF(AA16="",1,0)+IF(AW16="",1,0)</f>
        <v>#REF!</v>
      </c>
      <c r="B16" s="5"/>
      <c r="C16" s="167"/>
      <c r="D16" s="5"/>
      <c r="E16" s="5"/>
      <c r="F16" s="5"/>
      <c r="H16" s="6"/>
      <c r="I16" s="6"/>
      <c r="J16" s="6"/>
      <c r="K16" s="6"/>
      <c r="L16" s="6"/>
      <c r="M16" s="6"/>
      <c r="N16" s="6"/>
      <c r="O16" s="6"/>
      <c r="Z16" s="73"/>
      <c r="AA16" s="193" t="s">
        <v>131</v>
      </c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 t="s">
        <v>132</v>
      </c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5"/>
    </row>
    <row r="17" spans="1:72" ht="38.25" customHeight="1" x14ac:dyDescent="0.2">
      <c r="A17" s="5" t="e">
        <f>IF(#REF!="",1,0)+IF(#REF!="",1,0)+IF(AA17="",1,0)+IF(AW17="",1,0)</f>
        <v>#REF!</v>
      </c>
      <c r="B17" s="5"/>
      <c r="C17" s="167"/>
      <c r="D17" s="5"/>
      <c r="E17" s="5"/>
      <c r="F17" s="5"/>
      <c r="H17" s="6"/>
      <c r="I17" s="6"/>
      <c r="J17" s="6"/>
      <c r="K17" s="6"/>
      <c r="L17" s="6"/>
      <c r="M17" s="6"/>
      <c r="N17" s="6"/>
      <c r="O17" s="6"/>
      <c r="Z17" s="73"/>
      <c r="AA17" s="193" t="s">
        <v>117</v>
      </c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 t="s">
        <v>118</v>
      </c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5"/>
    </row>
    <row r="18" spans="1:72" ht="16.5" customHeight="1" x14ac:dyDescent="0.2">
      <c r="A18" s="5" t="e">
        <f>IF(#REF!="",1,0)+IF(#REF!="",1,0)+IF(AA18="",1,0)+IF(AW18="",1,0)</f>
        <v>#REF!</v>
      </c>
      <c r="B18" s="5"/>
      <c r="C18" s="189"/>
      <c r="D18" s="5"/>
      <c r="E18" s="5"/>
      <c r="F18" s="5"/>
      <c r="H18" s="6"/>
      <c r="I18" s="6"/>
      <c r="J18" s="6"/>
      <c r="K18" s="6"/>
      <c r="L18" s="6"/>
      <c r="M18" s="6"/>
      <c r="N18" s="6"/>
      <c r="O18" s="6"/>
      <c r="Z18" s="73"/>
      <c r="AA18" s="193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5"/>
    </row>
    <row r="19" spans="1:72" ht="16.5" customHeight="1" thickBot="1" x14ac:dyDescent="0.25">
      <c r="A19" s="5" t="e">
        <f>IF(#REF!="",1,0)+IF(#REF!="",1,0)+IF(AA19="",1,0)+IF(AW19="",1,0)</f>
        <v>#REF!</v>
      </c>
      <c r="B19" s="5"/>
      <c r="C19" s="19"/>
      <c r="D19" s="5"/>
      <c r="E19" s="5"/>
      <c r="F19" s="5"/>
      <c r="H19" s="6"/>
      <c r="I19" s="6"/>
      <c r="J19" s="6"/>
      <c r="K19" s="6"/>
      <c r="L19" s="6"/>
      <c r="M19" s="6"/>
      <c r="N19" s="6"/>
      <c r="O19" s="6"/>
      <c r="Z19" s="73"/>
      <c r="AA19" s="193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5"/>
    </row>
    <row r="20" spans="1:72" ht="39" customHeight="1" x14ac:dyDescent="0.2">
      <c r="A20" s="5"/>
      <c r="B20" s="5"/>
      <c r="C20" s="20"/>
      <c r="D20" s="5"/>
      <c r="E20" s="5"/>
      <c r="F20" s="5"/>
      <c r="G20" s="3"/>
      <c r="H20" s="6"/>
      <c r="I20" s="6"/>
      <c r="J20" s="6"/>
      <c r="K20" s="6"/>
      <c r="L20" s="6"/>
      <c r="M20" s="6"/>
      <c r="N20" s="6"/>
      <c r="O20" s="6"/>
      <c r="Q20" s="3"/>
      <c r="R20" s="3"/>
      <c r="Z20" s="73"/>
      <c r="AA20" s="223" t="s">
        <v>43</v>
      </c>
      <c r="AB20" s="224"/>
      <c r="AC20" s="224"/>
      <c r="AD20" s="224"/>
      <c r="AE20" s="224"/>
      <c r="AF20" s="224"/>
      <c r="AG20" s="224"/>
      <c r="AH20" s="225"/>
      <c r="AI20" s="210" t="s">
        <v>44</v>
      </c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2"/>
      <c r="BA20" s="226" t="s">
        <v>45</v>
      </c>
      <c r="BB20" s="226"/>
      <c r="BC20" s="226"/>
      <c r="BD20" s="226"/>
      <c r="BE20" s="226"/>
      <c r="BF20" s="226"/>
      <c r="BG20" s="226"/>
      <c r="BH20" s="227"/>
    </row>
    <row r="21" spans="1:72" ht="28.5" customHeight="1" x14ac:dyDescent="0.25">
      <c r="A21" s="5">
        <f t="shared" ref="A21:A27" si="1">IF(AB21="",1,0)+IF(AA21="",1,0)+IF(AS21="",1,0)+IF(BA21="",1,0)</f>
        <v>2</v>
      </c>
      <c r="B21" s="5"/>
      <c r="C21" s="18"/>
      <c r="D21" s="5"/>
      <c r="E21" s="5"/>
      <c r="F21" s="5"/>
      <c r="G21" s="3"/>
      <c r="H21" s="6"/>
      <c r="I21" s="6"/>
      <c r="J21" s="6"/>
      <c r="K21" s="6"/>
      <c r="L21" s="6"/>
      <c r="M21" s="6"/>
      <c r="N21" s="6"/>
      <c r="O21" s="6"/>
      <c r="Q21" s="3"/>
      <c r="R21" s="3"/>
      <c r="Z21" s="73"/>
      <c r="AA21" s="164" t="s">
        <v>139</v>
      </c>
      <c r="AB21" s="110"/>
      <c r="AC21" s="110"/>
      <c r="AD21" s="110"/>
      <c r="AE21" s="110"/>
      <c r="AF21" s="110"/>
      <c r="AG21" s="110"/>
      <c r="AH21" s="110"/>
      <c r="AI21" s="298" t="s">
        <v>146</v>
      </c>
      <c r="AJ21" s="299"/>
      <c r="AK21" s="299"/>
      <c r="AL21" s="299"/>
      <c r="AM21" s="299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99"/>
      <c r="AY21" s="299"/>
      <c r="AZ21" s="300"/>
      <c r="BA21" s="165" t="s">
        <v>149</v>
      </c>
      <c r="BB21" s="110"/>
      <c r="BC21" s="110"/>
      <c r="BD21" s="110"/>
      <c r="BE21" s="110"/>
      <c r="BF21" s="110"/>
      <c r="BG21" s="110"/>
      <c r="BH21" s="140"/>
    </row>
    <row r="22" spans="1:72" ht="47.25" customHeight="1" x14ac:dyDescent="0.25">
      <c r="A22" s="5">
        <f t="shared" si="1"/>
        <v>2</v>
      </c>
      <c r="B22" s="5"/>
      <c r="C22" s="18"/>
      <c r="D22" s="5"/>
      <c r="E22" s="5"/>
      <c r="F22" s="5"/>
      <c r="G22" s="3"/>
      <c r="H22" s="6"/>
      <c r="I22" s="6"/>
      <c r="J22" s="6"/>
      <c r="K22" s="6"/>
      <c r="L22" s="6"/>
      <c r="M22" s="6"/>
      <c r="N22" s="6"/>
      <c r="O22" s="6"/>
      <c r="Q22" s="3"/>
      <c r="R22" s="3"/>
      <c r="Z22" s="73"/>
      <c r="AA22" s="164" t="s">
        <v>140</v>
      </c>
      <c r="AB22" s="110"/>
      <c r="AC22" s="110"/>
      <c r="AD22" s="110"/>
      <c r="AE22" s="110"/>
      <c r="AF22" s="110"/>
      <c r="AG22" s="110"/>
      <c r="AH22" s="110"/>
      <c r="AI22" s="298" t="s">
        <v>148</v>
      </c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300"/>
      <c r="BA22" s="165" t="s">
        <v>150</v>
      </c>
      <c r="BB22" s="110"/>
      <c r="BC22" s="110"/>
      <c r="BD22" s="110"/>
      <c r="BE22" s="110"/>
      <c r="BF22" s="110"/>
      <c r="BG22" s="110"/>
      <c r="BH22" s="140"/>
    </row>
    <row r="23" spans="1:72" ht="43.5" customHeight="1" x14ac:dyDescent="0.25">
      <c r="A23" s="5">
        <f t="shared" si="1"/>
        <v>2</v>
      </c>
      <c r="B23" s="5"/>
      <c r="C23" s="18"/>
      <c r="D23" s="5"/>
      <c r="E23" s="5"/>
      <c r="F23" s="5"/>
      <c r="G23" s="3"/>
      <c r="H23" s="6"/>
      <c r="I23" s="6"/>
      <c r="J23" s="6"/>
      <c r="K23" s="6"/>
      <c r="L23" s="6"/>
      <c r="M23" s="6"/>
      <c r="N23" s="6"/>
      <c r="O23" s="6"/>
      <c r="Q23" s="3"/>
      <c r="R23" s="3"/>
      <c r="Z23" s="73"/>
      <c r="AA23" s="164" t="s">
        <v>141</v>
      </c>
      <c r="AB23" s="110"/>
      <c r="AC23" s="110"/>
      <c r="AD23" s="110"/>
      <c r="AE23" s="110"/>
      <c r="AF23" s="110"/>
      <c r="AG23" s="110"/>
      <c r="AH23" s="110"/>
      <c r="AI23" s="298" t="s">
        <v>147</v>
      </c>
      <c r="AJ23" s="299"/>
      <c r="AK23" s="299"/>
      <c r="AL23" s="299"/>
      <c r="AM23" s="299"/>
      <c r="AN23" s="299"/>
      <c r="AO23" s="299"/>
      <c r="AP23" s="299"/>
      <c r="AQ23" s="299"/>
      <c r="AR23" s="299"/>
      <c r="AS23" s="299"/>
      <c r="AT23" s="299"/>
      <c r="AU23" s="299"/>
      <c r="AV23" s="299"/>
      <c r="AW23" s="299"/>
      <c r="AX23" s="299"/>
      <c r="AY23" s="299"/>
      <c r="AZ23" s="300"/>
      <c r="BA23" s="165" t="s">
        <v>25</v>
      </c>
      <c r="BB23" s="110"/>
      <c r="BC23" s="110"/>
      <c r="BD23" s="110"/>
      <c r="BE23" s="110"/>
      <c r="BF23" s="110"/>
      <c r="BG23" s="110"/>
      <c r="BH23" s="140"/>
    </row>
    <row r="24" spans="1:72" ht="15" x14ac:dyDescent="0.25">
      <c r="A24" s="5"/>
      <c r="B24" s="5"/>
      <c r="C24" s="107"/>
      <c r="D24" s="5"/>
      <c r="E24" s="5"/>
      <c r="F24" s="5"/>
      <c r="G24" s="51"/>
      <c r="H24" s="6"/>
      <c r="I24" s="6"/>
      <c r="J24" s="6"/>
      <c r="K24" s="6"/>
      <c r="L24" s="6"/>
      <c r="M24" s="6"/>
      <c r="N24" s="6"/>
      <c r="O24" s="6"/>
      <c r="P24" s="51"/>
      <c r="Q24" s="51"/>
      <c r="R24" s="51"/>
      <c r="S24" s="51"/>
      <c r="T24" s="51"/>
      <c r="U24" s="51"/>
      <c r="V24" s="51"/>
      <c r="Z24" s="73"/>
      <c r="AA24" s="164" t="s">
        <v>142</v>
      </c>
      <c r="AB24" s="110"/>
      <c r="AC24" s="110"/>
      <c r="AD24" s="110"/>
      <c r="AE24" s="110"/>
      <c r="AF24" s="110"/>
      <c r="AG24" s="110"/>
      <c r="AH24" s="110"/>
      <c r="AI24" s="130" t="s">
        <v>24</v>
      </c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2"/>
      <c r="BA24" s="295" t="s">
        <v>24</v>
      </c>
      <c r="BB24" s="296"/>
      <c r="BC24" s="296"/>
      <c r="BD24" s="296"/>
      <c r="BE24" s="296"/>
      <c r="BF24" s="296"/>
      <c r="BG24" s="296"/>
      <c r="BH24" s="297"/>
    </row>
    <row r="25" spans="1:72" ht="15" x14ac:dyDescent="0.25">
      <c r="A25" s="5"/>
      <c r="B25" s="5"/>
      <c r="C25" s="107"/>
      <c r="D25" s="5"/>
      <c r="E25" s="5"/>
      <c r="F25" s="5"/>
      <c r="G25" s="51"/>
      <c r="H25" s="6"/>
      <c r="I25" s="6"/>
      <c r="J25" s="6"/>
      <c r="K25" s="6"/>
      <c r="L25" s="6"/>
      <c r="M25" s="6"/>
      <c r="N25" s="6"/>
      <c r="O25" s="6"/>
      <c r="P25" s="51"/>
      <c r="Q25" s="51"/>
      <c r="R25" s="51"/>
      <c r="S25" s="51"/>
      <c r="T25" s="51"/>
      <c r="U25" s="51"/>
      <c r="V25" s="51"/>
      <c r="Z25" s="73"/>
      <c r="AA25" s="164" t="s">
        <v>145</v>
      </c>
      <c r="AB25" s="110"/>
      <c r="AC25" s="110"/>
      <c r="AD25" s="110"/>
      <c r="AE25" s="110"/>
      <c r="AF25" s="110"/>
      <c r="AG25" s="110"/>
      <c r="AH25" s="110"/>
      <c r="AI25" s="130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2"/>
      <c r="BA25" s="295"/>
      <c r="BB25" s="296"/>
      <c r="BC25" s="296"/>
      <c r="BD25" s="296"/>
      <c r="BE25" s="296"/>
      <c r="BF25" s="296"/>
      <c r="BG25" s="296"/>
      <c r="BH25" s="297"/>
    </row>
    <row r="26" spans="1:72" ht="15" x14ac:dyDescent="0.25">
      <c r="A26" s="5"/>
      <c r="B26" s="5"/>
      <c r="C26" s="107"/>
      <c r="D26" s="5"/>
      <c r="E26" s="5"/>
      <c r="F26" s="5"/>
      <c r="G26" s="51"/>
      <c r="H26" s="6"/>
      <c r="I26" s="6"/>
      <c r="J26" s="6"/>
      <c r="K26" s="6"/>
      <c r="L26" s="6"/>
      <c r="M26" s="6"/>
      <c r="N26" s="6"/>
      <c r="O26" s="6"/>
      <c r="P26" s="51"/>
      <c r="Q26" s="51"/>
      <c r="R26" s="51"/>
      <c r="S26" s="51"/>
      <c r="T26" s="51"/>
      <c r="U26" s="51"/>
      <c r="V26" s="51"/>
      <c r="Z26" s="73"/>
      <c r="AA26" s="196" t="s">
        <v>143</v>
      </c>
      <c r="AB26" s="197"/>
      <c r="AC26" s="197"/>
      <c r="AD26" s="197"/>
      <c r="AE26" s="197"/>
      <c r="AF26" s="197"/>
      <c r="AG26" s="197"/>
      <c r="AH26" s="197"/>
      <c r="AI26" s="130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2"/>
      <c r="BA26" s="198"/>
      <c r="BB26" s="197"/>
      <c r="BC26" s="197"/>
      <c r="BD26" s="197"/>
      <c r="BE26" s="197"/>
      <c r="BF26" s="197"/>
      <c r="BG26" s="197"/>
      <c r="BH26" s="199"/>
    </row>
    <row r="27" spans="1:72" ht="15.75" thickBot="1" x14ac:dyDescent="0.3">
      <c r="A27" s="5">
        <f t="shared" si="1"/>
        <v>3</v>
      </c>
      <c r="B27" s="5"/>
      <c r="C27" s="18"/>
      <c r="D27" s="5"/>
      <c r="E27" s="5"/>
      <c r="F27" s="5"/>
      <c r="G27" s="3"/>
      <c r="H27" s="6"/>
      <c r="I27" s="6"/>
      <c r="J27" s="6"/>
      <c r="K27" s="6"/>
      <c r="L27" s="6"/>
      <c r="M27" s="6"/>
      <c r="N27" s="6"/>
      <c r="O27" s="6"/>
      <c r="Q27" s="3"/>
      <c r="R27" s="3"/>
      <c r="Z27" s="73"/>
      <c r="AA27" s="196" t="s">
        <v>144</v>
      </c>
      <c r="AB27" s="197"/>
      <c r="AC27" s="197"/>
      <c r="AD27" s="197"/>
      <c r="AE27" s="197"/>
      <c r="AF27" s="197"/>
      <c r="AG27" s="197"/>
      <c r="AH27" s="197"/>
      <c r="AI27" s="130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2"/>
      <c r="BA27" s="198"/>
      <c r="BB27" s="197"/>
      <c r="BC27" s="197"/>
      <c r="BD27" s="197"/>
      <c r="BE27" s="197"/>
      <c r="BF27" s="197"/>
      <c r="BG27" s="197"/>
      <c r="BH27" s="199"/>
    </row>
    <row r="28" spans="1:72" ht="15.75" customHeight="1" x14ac:dyDescent="0.2">
      <c r="A28" s="5"/>
      <c r="B28" s="5"/>
      <c r="C28" s="62"/>
      <c r="D28" s="5"/>
      <c r="E28" s="5"/>
      <c r="F28" s="5"/>
      <c r="G28" s="51"/>
      <c r="H28" s="6"/>
      <c r="I28" s="6"/>
      <c r="J28" s="6"/>
      <c r="K28" s="6"/>
      <c r="L28" s="6"/>
      <c r="M28" s="6"/>
      <c r="N28" s="6"/>
      <c r="O28" s="6"/>
      <c r="P28" s="51"/>
      <c r="Q28" s="51"/>
      <c r="R28" s="51"/>
      <c r="S28" s="51"/>
      <c r="T28" s="51"/>
      <c r="U28" s="51"/>
      <c r="V28" s="51"/>
      <c r="Z28" s="73"/>
      <c r="AA28" s="181" t="s">
        <v>3</v>
      </c>
      <c r="AB28" s="183" t="s">
        <v>46</v>
      </c>
      <c r="AC28" s="184"/>
      <c r="AD28" s="184"/>
      <c r="AE28" s="184"/>
      <c r="AF28" s="184"/>
      <c r="AG28" s="184"/>
      <c r="AH28" s="185"/>
      <c r="AI28" s="200" t="s">
        <v>47</v>
      </c>
      <c r="AJ28" s="201"/>
      <c r="AK28" s="201"/>
      <c r="AL28" s="201"/>
      <c r="AM28" s="201"/>
      <c r="AN28" s="201"/>
      <c r="AO28" s="201"/>
      <c r="AP28" s="201"/>
      <c r="AQ28" s="201"/>
      <c r="AR28" s="202"/>
      <c r="AS28" s="200" t="s">
        <v>26</v>
      </c>
      <c r="AT28" s="201"/>
      <c r="AU28" s="201"/>
      <c r="AV28" s="201"/>
      <c r="AW28" s="201"/>
      <c r="AX28" s="201"/>
      <c r="AY28" s="201"/>
      <c r="AZ28" s="201"/>
      <c r="BA28" s="201"/>
      <c r="BB28" s="202"/>
      <c r="BC28" s="209" t="s">
        <v>48</v>
      </c>
      <c r="BD28" s="204"/>
      <c r="BE28" s="205"/>
      <c r="BF28" s="203" t="s">
        <v>49</v>
      </c>
      <c r="BG28" s="204"/>
      <c r="BH28" s="205"/>
    </row>
    <row r="29" spans="1:72" ht="42.75" customHeight="1" x14ac:dyDescent="0.2">
      <c r="A29" s="22"/>
      <c r="B29" s="22"/>
      <c r="C29" s="52"/>
      <c r="D29" s="45"/>
      <c r="E29" s="22"/>
      <c r="F29" s="22"/>
      <c r="G29" s="22"/>
      <c r="H29" s="23"/>
      <c r="I29" s="53"/>
      <c r="J29" s="53"/>
      <c r="K29" s="54"/>
      <c r="L29" s="54"/>
      <c r="M29" s="55"/>
      <c r="N29" s="55"/>
      <c r="O29" s="53"/>
      <c r="P29" s="23"/>
      <c r="Q29" s="23"/>
      <c r="R29" s="24"/>
      <c r="S29" s="25"/>
      <c r="T29" s="25"/>
      <c r="U29" s="25"/>
      <c r="V29" s="25"/>
      <c r="W29" s="26"/>
      <c r="X29" s="26"/>
      <c r="Y29" s="26"/>
      <c r="Z29" s="73"/>
      <c r="AA29" s="182"/>
      <c r="AB29" s="186"/>
      <c r="AC29" s="187"/>
      <c r="AD29" s="187"/>
      <c r="AE29" s="187"/>
      <c r="AF29" s="187"/>
      <c r="AG29" s="187"/>
      <c r="AH29" s="188"/>
      <c r="AI29" s="186"/>
      <c r="AJ29" s="187"/>
      <c r="AK29" s="187"/>
      <c r="AL29" s="187"/>
      <c r="AM29" s="187"/>
      <c r="AN29" s="187"/>
      <c r="AO29" s="187"/>
      <c r="AP29" s="187"/>
      <c r="AQ29" s="187"/>
      <c r="AR29" s="188"/>
      <c r="AS29" s="186"/>
      <c r="AT29" s="187"/>
      <c r="AU29" s="187"/>
      <c r="AV29" s="187"/>
      <c r="AW29" s="187"/>
      <c r="AX29" s="187"/>
      <c r="AY29" s="187"/>
      <c r="AZ29" s="187"/>
      <c r="BA29" s="187"/>
      <c r="BB29" s="188"/>
      <c r="BC29" s="206"/>
      <c r="BD29" s="207"/>
      <c r="BE29" s="208"/>
      <c r="BF29" s="206"/>
      <c r="BG29" s="207"/>
      <c r="BH29" s="208"/>
      <c r="BP29" s="21"/>
      <c r="BQ29" s="27"/>
      <c r="BR29" s="21"/>
      <c r="BS29" s="21"/>
      <c r="BT29" s="21"/>
    </row>
    <row r="30" spans="1:72" ht="32.25" customHeight="1" x14ac:dyDescent="0.25">
      <c r="A30" s="22"/>
      <c r="B30" s="22"/>
      <c r="C30" s="52"/>
      <c r="D30" s="45"/>
      <c r="E30" s="22"/>
      <c r="F30" s="22"/>
      <c r="G30" s="22"/>
      <c r="H30" s="23"/>
      <c r="I30" s="53"/>
      <c r="J30" s="53"/>
      <c r="K30" s="54"/>
      <c r="L30" s="54"/>
      <c r="M30" s="55"/>
      <c r="N30" s="55"/>
      <c r="O30" s="53"/>
      <c r="P30" s="23"/>
      <c r="Q30" s="23"/>
      <c r="R30" s="24"/>
      <c r="S30" s="25"/>
      <c r="T30" s="25"/>
      <c r="U30" s="25"/>
      <c r="V30" s="25"/>
      <c r="W30" s="26"/>
      <c r="X30" s="26"/>
      <c r="Y30" s="26"/>
      <c r="Z30" s="73"/>
      <c r="AA30" s="56">
        <v>1</v>
      </c>
      <c r="AB30" s="144" t="s">
        <v>119</v>
      </c>
      <c r="AC30" s="145"/>
      <c r="AD30" s="145"/>
      <c r="AE30" s="145"/>
      <c r="AF30" s="145"/>
      <c r="AG30" s="145"/>
      <c r="AH30" s="146"/>
      <c r="AI30" s="144" t="s">
        <v>133</v>
      </c>
      <c r="AJ30" s="145"/>
      <c r="AK30" s="145"/>
      <c r="AL30" s="145"/>
      <c r="AM30" s="145"/>
      <c r="AN30" s="145"/>
      <c r="AO30" s="145"/>
      <c r="AP30" s="145"/>
      <c r="AQ30" s="145"/>
      <c r="AR30" s="146"/>
      <c r="AS30" s="144" t="s">
        <v>134</v>
      </c>
      <c r="AT30" s="145"/>
      <c r="AU30" s="145"/>
      <c r="AV30" s="145"/>
      <c r="AW30" s="145"/>
      <c r="AX30" s="145"/>
      <c r="AY30" s="145"/>
      <c r="AZ30" s="145"/>
      <c r="BA30" s="145"/>
      <c r="BB30" s="146"/>
      <c r="BC30" s="109"/>
      <c r="BD30" s="110"/>
      <c r="BE30" s="110"/>
      <c r="BF30" s="109"/>
      <c r="BG30" s="110"/>
      <c r="BH30" s="140"/>
      <c r="BP30" s="21"/>
      <c r="BQ30" s="27"/>
      <c r="BR30" s="21"/>
      <c r="BS30" s="21"/>
      <c r="BT30" s="21"/>
    </row>
    <row r="31" spans="1:72" ht="36.75" customHeight="1" x14ac:dyDescent="0.25">
      <c r="A31" s="22"/>
      <c r="B31" s="22"/>
      <c r="C31" s="52"/>
      <c r="D31" s="45"/>
      <c r="E31" s="22"/>
      <c r="F31" s="22"/>
      <c r="G31" s="22"/>
      <c r="H31" s="23"/>
      <c r="I31" s="53"/>
      <c r="J31" s="53"/>
      <c r="K31" s="54"/>
      <c r="L31" s="54"/>
      <c r="M31" s="55"/>
      <c r="N31" s="55"/>
      <c r="O31" s="53"/>
      <c r="P31" s="23"/>
      <c r="Q31" s="23"/>
      <c r="R31" s="24"/>
      <c r="S31" s="25"/>
      <c r="T31" s="25"/>
      <c r="U31" s="25"/>
      <c r="V31" s="25"/>
      <c r="W31" s="26"/>
      <c r="X31" s="26"/>
      <c r="Y31" s="26"/>
      <c r="Z31" s="73"/>
      <c r="AA31" s="57">
        <v>2</v>
      </c>
      <c r="AB31" s="144" t="s">
        <v>120</v>
      </c>
      <c r="AC31" s="145"/>
      <c r="AD31" s="145"/>
      <c r="AE31" s="145"/>
      <c r="AF31" s="145"/>
      <c r="AG31" s="145"/>
      <c r="AH31" s="146"/>
      <c r="AI31" s="144" t="s">
        <v>128</v>
      </c>
      <c r="AJ31" s="145"/>
      <c r="AK31" s="145"/>
      <c r="AL31" s="145"/>
      <c r="AM31" s="145"/>
      <c r="AN31" s="145"/>
      <c r="AO31" s="145"/>
      <c r="AP31" s="145"/>
      <c r="AQ31" s="145"/>
      <c r="AR31" s="146"/>
      <c r="AS31" s="144" t="s">
        <v>135</v>
      </c>
      <c r="AT31" s="145"/>
      <c r="AU31" s="145"/>
      <c r="AV31" s="145"/>
      <c r="AW31" s="145"/>
      <c r="AX31" s="145"/>
      <c r="AY31" s="145"/>
      <c r="AZ31" s="145"/>
      <c r="BA31" s="145"/>
      <c r="BB31" s="146"/>
      <c r="BC31" s="109"/>
      <c r="BD31" s="110"/>
      <c r="BE31" s="110"/>
      <c r="BF31" s="109"/>
      <c r="BG31" s="110"/>
      <c r="BH31" s="140"/>
      <c r="BP31" s="21"/>
      <c r="BQ31" s="27"/>
      <c r="BR31" s="21"/>
      <c r="BS31" s="21"/>
      <c r="BT31" s="21"/>
    </row>
    <row r="32" spans="1:72" ht="84.75" customHeight="1" x14ac:dyDescent="0.25">
      <c r="A32" s="22"/>
      <c r="B32" s="22"/>
      <c r="C32" s="52"/>
      <c r="D32" s="45"/>
      <c r="E32" s="22"/>
      <c r="F32" s="22"/>
      <c r="G32" s="22"/>
      <c r="H32" s="23"/>
      <c r="I32" s="53"/>
      <c r="J32" s="53"/>
      <c r="K32" s="54"/>
      <c r="L32" s="54"/>
      <c r="M32" s="55"/>
      <c r="N32" s="55"/>
      <c r="O32" s="53"/>
      <c r="P32" s="23"/>
      <c r="Q32" s="23"/>
      <c r="R32" s="24"/>
      <c r="S32" s="25"/>
      <c r="T32" s="25"/>
      <c r="U32" s="25"/>
      <c r="V32" s="25"/>
      <c r="W32" s="26"/>
      <c r="X32" s="26"/>
      <c r="Y32" s="26"/>
      <c r="Z32" s="73"/>
      <c r="AA32" s="57">
        <v>3</v>
      </c>
      <c r="AB32" s="144" t="s">
        <v>121</v>
      </c>
      <c r="AC32" s="145"/>
      <c r="AD32" s="145"/>
      <c r="AE32" s="145"/>
      <c r="AF32" s="145"/>
      <c r="AG32" s="145"/>
      <c r="AH32" s="146"/>
      <c r="AI32" s="144" t="s">
        <v>137</v>
      </c>
      <c r="AJ32" s="145"/>
      <c r="AK32" s="145"/>
      <c r="AL32" s="145"/>
      <c r="AM32" s="145"/>
      <c r="AN32" s="145"/>
      <c r="AO32" s="145"/>
      <c r="AP32" s="145"/>
      <c r="AQ32" s="145"/>
      <c r="AR32" s="146"/>
      <c r="AS32" s="144" t="s">
        <v>138</v>
      </c>
      <c r="AT32" s="145"/>
      <c r="AU32" s="145"/>
      <c r="AV32" s="145"/>
      <c r="AW32" s="145"/>
      <c r="AX32" s="145"/>
      <c r="AY32" s="145"/>
      <c r="AZ32" s="145"/>
      <c r="BA32" s="145"/>
      <c r="BB32" s="146"/>
      <c r="BC32" s="109"/>
      <c r="BD32" s="110"/>
      <c r="BE32" s="110"/>
      <c r="BF32" s="109"/>
      <c r="BG32" s="110"/>
      <c r="BH32" s="140"/>
      <c r="BP32" s="21"/>
      <c r="BQ32" s="27"/>
      <c r="BR32" s="21"/>
      <c r="BS32" s="21"/>
      <c r="BT32" s="21"/>
    </row>
    <row r="33" spans="1:72" ht="43.5" customHeight="1" thickBot="1" x14ac:dyDescent="0.3">
      <c r="A33" s="5"/>
      <c r="B33" s="5"/>
      <c r="C33" s="166">
        <v>7</v>
      </c>
      <c r="D33" s="5"/>
      <c r="E33" s="5"/>
      <c r="F33" s="5"/>
      <c r="H33" s="6"/>
      <c r="I33" s="6"/>
      <c r="J33" s="6"/>
      <c r="K33" s="6"/>
      <c r="L33" s="6"/>
      <c r="M33" s="6"/>
      <c r="N33" s="6"/>
      <c r="O33" s="6"/>
      <c r="Z33" s="73"/>
      <c r="AA33" s="58">
        <v>4</v>
      </c>
      <c r="AB33" s="147" t="s">
        <v>122</v>
      </c>
      <c r="AC33" s="148"/>
      <c r="AD33" s="148"/>
      <c r="AE33" s="148"/>
      <c r="AF33" s="148"/>
      <c r="AG33" s="148"/>
      <c r="AH33" s="149"/>
      <c r="AI33" s="147" t="s">
        <v>129</v>
      </c>
      <c r="AJ33" s="148"/>
      <c r="AK33" s="148"/>
      <c r="AL33" s="148"/>
      <c r="AM33" s="148"/>
      <c r="AN33" s="148"/>
      <c r="AO33" s="148"/>
      <c r="AP33" s="148"/>
      <c r="AQ33" s="148"/>
      <c r="AR33" s="149"/>
      <c r="AS33" s="147" t="s">
        <v>136</v>
      </c>
      <c r="AT33" s="148"/>
      <c r="AU33" s="148"/>
      <c r="AV33" s="148"/>
      <c r="AW33" s="148"/>
      <c r="AX33" s="148"/>
      <c r="AY33" s="148"/>
      <c r="AZ33" s="148"/>
      <c r="BA33" s="148"/>
      <c r="BB33" s="149"/>
      <c r="BC33" s="141"/>
      <c r="BD33" s="142"/>
      <c r="BE33" s="142"/>
      <c r="BF33" s="141"/>
      <c r="BG33" s="142"/>
      <c r="BH33" s="143"/>
      <c r="BP33" s="21"/>
      <c r="BQ33" s="21"/>
      <c r="BR33" s="21"/>
      <c r="BS33" s="21"/>
      <c r="BT33" s="21"/>
    </row>
    <row r="34" spans="1:72" ht="14.25" customHeight="1" x14ac:dyDescent="0.2">
      <c r="A34" s="5"/>
      <c r="B34" s="5"/>
      <c r="C34" s="167"/>
      <c r="D34" s="5"/>
      <c r="E34" s="5"/>
      <c r="F34" s="5"/>
      <c r="H34" s="6"/>
      <c r="I34" s="176" t="str">
        <f>[1]БП!A108&amp;" "&amp;[1]БП!C108</f>
        <v>14 Прочие по содержанию проектной группы</v>
      </c>
      <c r="J34" s="176"/>
      <c r="K34" s="176"/>
      <c r="L34" s="176"/>
      <c r="M34" s="6"/>
      <c r="N34" s="6"/>
      <c r="O34" s="6"/>
      <c r="Z34" s="73"/>
      <c r="AA34" s="168" t="s">
        <v>130</v>
      </c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70"/>
      <c r="BP34" s="21"/>
      <c r="BQ34" s="21"/>
      <c r="BR34" s="21"/>
      <c r="BS34" s="21"/>
      <c r="BT34" s="21"/>
    </row>
    <row r="35" spans="1:72" ht="15" x14ac:dyDescent="0.2">
      <c r="A35" s="5"/>
      <c r="B35" s="5"/>
      <c r="C35" s="167"/>
      <c r="D35" s="5"/>
      <c r="E35" s="5"/>
      <c r="F35" s="5"/>
      <c r="H35" s="6"/>
      <c r="I35" s="6"/>
      <c r="J35" s="6"/>
      <c r="K35" s="6"/>
      <c r="L35" s="6"/>
      <c r="M35" s="6"/>
      <c r="N35" s="6"/>
      <c r="O35" s="6"/>
      <c r="Z35" s="73"/>
      <c r="AA35" s="177" t="s">
        <v>50</v>
      </c>
      <c r="AB35" s="178"/>
      <c r="AC35" s="178"/>
      <c r="AD35" s="178"/>
      <c r="AE35" s="178"/>
      <c r="AF35" s="178"/>
      <c r="AG35" s="178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80"/>
      <c r="AV35" s="171">
        <v>2017</v>
      </c>
      <c r="AW35" s="171"/>
      <c r="AX35" s="171"/>
      <c r="AY35" s="171"/>
      <c r="AZ35" s="171" t="s">
        <v>51</v>
      </c>
      <c r="BA35" s="171"/>
      <c r="BB35" s="171"/>
      <c r="BC35" s="171"/>
      <c r="BD35" s="171"/>
      <c r="BE35" s="171"/>
      <c r="BF35" s="171"/>
      <c r="BG35" s="171"/>
      <c r="BH35" s="172"/>
      <c r="BP35" s="21"/>
      <c r="BQ35" s="21"/>
      <c r="BR35" s="21"/>
      <c r="BS35" s="21"/>
      <c r="BT35" s="21"/>
    </row>
    <row r="36" spans="1:72" ht="17.25" customHeight="1" x14ac:dyDescent="0.2">
      <c r="A36" s="5"/>
      <c r="B36" s="5"/>
      <c r="C36" s="167"/>
      <c r="D36" s="5"/>
      <c r="E36" s="5"/>
      <c r="F36" s="5"/>
      <c r="H36" s="6"/>
      <c r="I36" s="173" t="str">
        <f>[1]БП!A151&amp;" "&amp;[1]БП!C151</f>
        <v>15 Оборудование (приобретение, изготовление)</v>
      </c>
      <c r="J36" s="174"/>
      <c r="K36" s="174"/>
      <c r="L36" s="175"/>
      <c r="M36" s="6"/>
      <c r="N36" s="6"/>
      <c r="O36" s="6"/>
      <c r="Z36" s="73"/>
      <c r="AA36" s="133" t="s">
        <v>52</v>
      </c>
      <c r="AB36" s="134"/>
      <c r="AC36" s="134"/>
      <c r="AD36" s="134"/>
      <c r="AE36" s="134"/>
      <c r="AF36" s="134"/>
      <c r="AG36" s="134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6"/>
      <c r="AV36" s="261">
        <f>SUM(AV37:AY38)</f>
        <v>20000</v>
      </c>
      <c r="AW36" s="262"/>
      <c r="AX36" s="262"/>
      <c r="AY36" s="263"/>
      <c r="AZ36" s="157"/>
      <c r="BA36" s="158"/>
      <c r="BB36" s="158"/>
      <c r="BC36" s="158"/>
      <c r="BD36" s="158"/>
      <c r="BE36" s="158"/>
      <c r="BF36" s="158"/>
      <c r="BG36" s="158"/>
      <c r="BH36" s="159"/>
      <c r="BP36" s="21"/>
      <c r="BQ36" s="21"/>
      <c r="BR36" s="21"/>
      <c r="BS36" s="21"/>
      <c r="BT36" s="21"/>
    </row>
    <row r="37" spans="1:72" ht="23.25" customHeight="1" x14ac:dyDescent="0.2">
      <c r="A37" s="5"/>
      <c r="B37" s="5"/>
      <c r="C37" s="167"/>
      <c r="D37" s="5"/>
      <c r="E37" s="5"/>
      <c r="F37" s="5"/>
      <c r="H37" s="6"/>
      <c r="I37" s="173" t="str">
        <f>[1]БП!A169&amp;" "&amp;[1]БП!C169</f>
        <v>16 Строительство зданий, сооружений</v>
      </c>
      <c r="J37" s="174"/>
      <c r="K37" s="174"/>
      <c r="L37" s="175"/>
      <c r="M37" s="6"/>
      <c r="N37" s="6"/>
      <c r="O37" s="6"/>
      <c r="Z37" s="73"/>
      <c r="AA37" s="150" t="s">
        <v>53</v>
      </c>
      <c r="AB37" s="151"/>
      <c r="AC37" s="151"/>
      <c r="AD37" s="151"/>
      <c r="AE37" s="151"/>
      <c r="AF37" s="151"/>
      <c r="AG37" s="151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3"/>
      <c r="AV37" s="154">
        <v>20000</v>
      </c>
      <c r="AW37" s="155"/>
      <c r="AX37" s="155"/>
      <c r="AY37" s="156"/>
      <c r="AZ37" s="137" t="s">
        <v>123</v>
      </c>
      <c r="BA37" s="138"/>
      <c r="BB37" s="138"/>
      <c r="BC37" s="138"/>
      <c r="BD37" s="138"/>
      <c r="BE37" s="138"/>
      <c r="BF37" s="138"/>
      <c r="BG37" s="138"/>
      <c r="BH37" s="139"/>
      <c r="BP37" s="21"/>
      <c r="BQ37" s="21"/>
      <c r="BR37" s="21"/>
      <c r="BS37" s="21"/>
      <c r="BT37" s="21"/>
    </row>
    <row r="38" spans="1:72" ht="15" customHeight="1" x14ac:dyDescent="0.2">
      <c r="A38" s="5"/>
      <c r="B38" s="5"/>
      <c r="C38" s="167"/>
      <c r="D38" s="5"/>
      <c r="E38" s="5"/>
      <c r="F38" s="5"/>
      <c r="H38" s="6"/>
      <c r="I38" s="173" t="str">
        <f>[1]БП!A175&amp;" "&amp;[1]БП!C175</f>
        <v>17 Приобретение мебели, прочего офисного обoрудования</v>
      </c>
      <c r="J38" s="174"/>
      <c r="K38" s="174"/>
      <c r="L38" s="175"/>
      <c r="M38" s="6"/>
      <c r="N38" s="6"/>
      <c r="O38" s="6"/>
      <c r="Z38" s="73"/>
      <c r="AA38" s="150" t="s">
        <v>124</v>
      </c>
      <c r="AB38" s="151"/>
      <c r="AC38" s="151"/>
      <c r="AD38" s="151"/>
      <c r="AE38" s="151"/>
      <c r="AF38" s="151"/>
      <c r="AG38" s="151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3"/>
      <c r="AV38" s="154" t="s">
        <v>125</v>
      </c>
      <c r="AW38" s="155"/>
      <c r="AX38" s="155"/>
      <c r="AY38" s="156"/>
      <c r="AZ38" s="137"/>
      <c r="BA38" s="138"/>
      <c r="BB38" s="138"/>
      <c r="BC38" s="138"/>
      <c r="BD38" s="138"/>
      <c r="BE38" s="138"/>
      <c r="BF38" s="138"/>
      <c r="BG38" s="138"/>
      <c r="BH38" s="139"/>
      <c r="BP38" s="21"/>
      <c r="BQ38" s="21"/>
      <c r="BR38" s="21"/>
      <c r="BS38" s="21"/>
      <c r="BT38" s="21"/>
    </row>
    <row r="39" spans="1:72" ht="15" customHeight="1" x14ac:dyDescent="0.2">
      <c r="A39" s="5" t="e">
        <f>IF(#REF!="",1,0)+IF(#REF!="",1,0)+IF(#REF!="",1,0)</f>
        <v>#REF!</v>
      </c>
      <c r="B39" s="5"/>
      <c r="C39" s="15" t="s">
        <v>4</v>
      </c>
      <c r="D39" s="5"/>
      <c r="E39" s="5">
        <v>6</v>
      </c>
      <c r="F39" s="5"/>
      <c r="I39" s="29">
        <f>IF([1]участники!E132="","",IF(OR(ISERROR(VLOOKUP([1]участники!E132,[1]участники!$V$2:$AQ$123,19,0))=TRUE,VLOOKUP([1]участники!E132,[1]участники!$V$2:$AQ$123,19,0)=""),"-",VLOOKUP([1]участники!E132,[1]участники!$V$2:$AQ$123,19,0)))</f>
        <v>0</v>
      </c>
      <c r="Z39" s="73"/>
      <c r="AA39" s="133" t="s">
        <v>54</v>
      </c>
      <c r="AB39" s="134"/>
      <c r="AC39" s="134"/>
      <c r="AD39" s="134"/>
      <c r="AE39" s="134"/>
      <c r="AF39" s="134"/>
      <c r="AG39" s="134"/>
      <c r="AH39" s="135">
        <f>IF('[1]план платежей'!C24="да",'[1]план платежей'!F25,IF(SUM(AH40:AH42)=0,0,SUM(AH40:AH42)))</f>
        <v>0</v>
      </c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6"/>
      <c r="AV39" s="255">
        <f>SUM(AV40:AY42)</f>
        <v>0</v>
      </c>
      <c r="AW39" s="255"/>
      <c r="AX39" s="255"/>
      <c r="AY39" s="255"/>
      <c r="AZ39" s="256"/>
      <c r="BA39" s="256"/>
      <c r="BB39" s="256"/>
      <c r="BC39" s="256"/>
      <c r="BD39" s="256"/>
      <c r="BE39" s="256"/>
      <c r="BF39" s="256"/>
      <c r="BG39" s="256"/>
      <c r="BH39" s="257"/>
    </row>
    <row r="40" spans="1:72" ht="12" customHeight="1" x14ac:dyDescent="0.2">
      <c r="A40" s="5" t="e">
        <f>IF(#REF!="",1,0)+IF(#REF!="",1,0)+IF(#REF!="",1,0)</f>
        <v>#REF!</v>
      </c>
      <c r="B40" s="5"/>
      <c r="C40" s="15" t="s">
        <v>5</v>
      </c>
      <c r="D40" s="5"/>
      <c r="E40" s="5">
        <v>7</v>
      </c>
      <c r="F40" s="5"/>
      <c r="I40" s="29">
        <f>IF([1]участники!E133="","",IF(OR(ISERROR(VLOOKUP([1]участники!E133,[1]участники!$V$2:$AQ$123,19,0))=TRUE,VLOOKUP([1]участники!E133,[1]участники!$V$2:$AQ$123,19,0)=""),"-",VLOOKUP([1]участники!E133,[1]участники!$V$2:$AQ$123,19,0)))</f>
        <v>0</v>
      </c>
      <c r="Z40" s="73"/>
      <c r="AA40" s="150" t="s">
        <v>55</v>
      </c>
      <c r="AB40" s="151"/>
      <c r="AC40" s="151"/>
      <c r="AD40" s="151"/>
      <c r="AE40" s="151"/>
      <c r="AF40" s="151"/>
      <c r="AG40" s="151"/>
      <c r="AH40" s="152">
        <f>[1]БП!G151</f>
        <v>0</v>
      </c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3"/>
      <c r="AV40" s="252"/>
      <c r="AW40" s="252"/>
      <c r="AX40" s="252"/>
      <c r="AY40" s="252"/>
      <c r="AZ40" s="253"/>
      <c r="BA40" s="253"/>
      <c r="BB40" s="253"/>
      <c r="BC40" s="253"/>
      <c r="BD40" s="253"/>
      <c r="BE40" s="253"/>
      <c r="BF40" s="253"/>
      <c r="BG40" s="253"/>
      <c r="BH40" s="254"/>
    </row>
    <row r="41" spans="1:72" ht="12" customHeight="1" x14ac:dyDescent="0.2">
      <c r="A41" s="5" t="e">
        <f>IF(#REF!="",1,0)+IF(#REF!="",1,0)+IF(#REF!="",1,0)</f>
        <v>#REF!</v>
      </c>
      <c r="B41" s="5"/>
      <c r="C41" s="18" t="s">
        <v>6</v>
      </c>
      <c r="D41" s="5"/>
      <c r="E41" s="5">
        <v>9</v>
      </c>
      <c r="F41" s="5"/>
      <c r="I41" s="29">
        <f>IF([1]участники!E135="","",IF(OR(ISERROR(VLOOKUP([1]участники!E135,[1]участники!$V$2:$AQ$123,19,0))=TRUE,VLOOKUP([1]участники!E135,[1]участники!$V$2:$AQ$123,19,0)=""),"-",VLOOKUP([1]участники!E135,[1]участники!$V$2:$AQ$123,19,0)))</f>
        <v>40</v>
      </c>
      <c r="Z41" s="73"/>
      <c r="AA41" s="150" t="s">
        <v>126</v>
      </c>
      <c r="AB41" s="151"/>
      <c r="AC41" s="151"/>
      <c r="AD41" s="151"/>
      <c r="AE41" s="151"/>
      <c r="AF41" s="151"/>
      <c r="AG41" s="151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3"/>
      <c r="AV41" s="252" t="s">
        <v>125</v>
      </c>
      <c r="AW41" s="252"/>
      <c r="AX41" s="252"/>
      <c r="AY41" s="252"/>
      <c r="AZ41" s="253"/>
      <c r="BA41" s="253"/>
      <c r="BB41" s="253"/>
      <c r="BC41" s="253"/>
      <c r="BD41" s="253"/>
      <c r="BE41" s="253"/>
      <c r="BF41" s="253"/>
      <c r="BG41" s="253"/>
      <c r="BH41" s="254"/>
    </row>
    <row r="42" spans="1:72" ht="12" customHeight="1" x14ac:dyDescent="0.2">
      <c r="A42" s="5" t="e">
        <f>IF(#REF!="",1,0)+IF(#REF!="",1,0)+IF(#REF!="",1,0)</f>
        <v>#REF!</v>
      </c>
      <c r="B42" s="5"/>
      <c r="C42" s="15" t="s">
        <v>7</v>
      </c>
      <c r="D42" s="5"/>
      <c r="E42" s="5">
        <v>10</v>
      </c>
      <c r="F42" s="5"/>
      <c r="I42" s="29">
        <f>IF([1]участники!E136="","",IF(OR(ISERROR(VLOOKUP([1]участники!E136,[1]участники!$V$2:$AQ$123,19,0))=TRUE,VLOOKUP([1]участники!E136,[1]участники!$V$2:$AQ$123,19,0)=""),"-",VLOOKUP([1]участники!E136,[1]участники!$V$2:$AQ$123,19,0)))</f>
        <v>3</v>
      </c>
      <c r="Z42" s="73"/>
      <c r="AA42" s="150" t="s">
        <v>127</v>
      </c>
      <c r="AB42" s="151"/>
      <c r="AC42" s="151"/>
      <c r="AD42" s="151"/>
      <c r="AE42" s="151"/>
      <c r="AF42" s="151"/>
      <c r="AG42" s="151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3"/>
      <c r="AV42" s="252" t="s">
        <v>125</v>
      </c>
      <c r="AW42" s="252"/>
      <c r="AX42" s="252"/>
      <c r="AY42" s="252"/>
      <c r="AZ42" s="253"/>
      <c r="BA42" s="253"/>
      <c r="BB42" s="253"/>
      <c r="BC42" s="253"/>
      <c r="BD42" s="253"/>
      <c r="BE42" s="253"/>
      <c r="BF42" s="253"/>
      <c r="BG42" s="253"/>
      <c r="BH42" s="254"/>
    </row>
    <row r="43" spans="1:72" ht="15" customHeight="1" thickBot="1" x14ac:dyDescent="0.25">
      <c r="A43" s="5" t="e">
        <f>IF(#REF!="",1,0)+IF(#REF!="",1,0)+IF(#REF!="",1,0)</f>
        <v>#REF!</v>
      </c>
      <c r="B43" s="5"/>
      <c r="C43" s="15" t="s">
        <v>8</v>
      </c>
      <c r="D43" s="5"/>
      <c r="E43" s="5">
        <v>14</v>
      </c>
      <c r="F43" s="5"/>
      <c r="I43" s="29">
        <f>IF([1]участники!E140="","",IF(OR(ISERROR(VLOOKUP([1]участники!E140,[1]участники!$V$2:$AQ$123,19,0))=TRUE,VLOOKUP([1]участники!E140,[1]участники!$V$2:$AQ$123,19,0)=""),"-",VLOOKUP([1]участники!E140,[1]участники!$V$2:$AQ$123,19,0)))</f>
        <v>10.199999999999999</v>
      </c>
      <c r="Z43" s="73"/>
      <c r="AA43" s="111" t="s">
        <v>56</v>
      </c>
      <c r="AB43" s="112"/>
      <c r="AC43" s="112"/>
      <c r="AD43" s="112"/>
      <c r="AE43" s="112"/>
      <c r="AF43" s="112"/>
      <c r="AG43" s="112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4"/>
      <c r="AV43" s="258">
        <f>AV36+AV39</f>
        <v>20000</v>
      </c>
      <c r="AW43" s="258"/>
      <c r="AX43" s="258"/>
      <c r="AY43" s="258"/>
      <c r="AZ43" s="259"/>
      <c r="BA43" s="259"/>
      <c r="BB43" s="259"/>
      <c r="BC43" s="259"/>
      <c r="BD43" s="259"/>
      <c r="BE43" s="259"/>
      <c r="BF43" s="259"/>
      <c r="BG43" s="259"/>
      <c r="BH43" s="260"/>
    </row>
    <row r="44" spans="1:72" ht="17.25" customHeight="1" x14ac:dyDescent="0.2">
      <c r="A44" s="5" t="e">
        <f>IF(#REF!="",1,0)+IF(#REF!="",1,0)+IF(#REF!="",1,0)</f>
        <v>#REF!</v>
      </c>
      <c r="B44" s="5"/>
      <c r="C44" s="15" t="s">
        <v>9</v>
      </c>
      <c r="D44" s="5"/>
      <c r="E44" s="5">
        <v>16</v>
      </c>
      <c r="F44" s="5"/>
      <c r="I44" s="29">
        <f>IF([1]участники!E142="","",IF(OR(ISERROR(VLOOKUP([1]участники!E142,[1]участники!$V$2:$AQ$123,19,0))=TRUE,VLOOKUP([1]участники!E142,[1]участники!$V$2:$AQ$123,19,0)=""),"-",VLOOKUP([1]участники!E142,[1]участники!$V$2:$AQ$123,19,0)))</f>
        <v>10</v>
      </c>
      <c r="Z44" s="73"/>
      <c r="AA44" s="65"/>
      <c r="AB44" s="115" t="s">
        <v>57</v>
      </c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7"/>
    </row>
    <row r="45" spans="1:72" ht="12" customHeight="1" x14ac:dyDescent="0.2">
      <c r="A45" s="5" t="e">
        <f>IF(#REF!="",1,0)+IF(#REF!="",1,0)+IF(#REF!="",1,0)</f>
        <v>#REF!</v>
      </c>
      <c r="B45" s="5"/>
      <c r="C45" s="18" t="s">
        <v>10</v>
      </c>
      <c r="D45" s="5"/>
      <c r="E45" s="5">
        <v>17</v>
      </c>
      <c r="F45" s="5"/>
      <c r="I45" s="29" t="e">
        <f>IF(#REF!="Эксперт","",IF([1]участники!E143="","",IF(OR(ISERROR(VLOOKUP([1]участники!E143,[1]участники!$V$2:$AQ$123,19,0))=TRUE,VLOOKUP([1]участники!E143,[1]участники!$V$2:$AQ$123,19,0)=""),"-",VLOOKUP([1]участники!E143,[1]участники!$V$2:$AQ$123,19,0))))</f>
        <v>#REF!</v>
      </c>
      <c r="Z45" s="73"/>
      <c r="AA45" s="30">
        <v>1</v>
      </c>
      <c r="AB45" s="118" t="s">
        <v>58</v>
      </c>
      <c r="AC45" s="121"/>
      <c r="AD45" s="121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3"/>
      <c r="BD45" s="118" t="s">
        <v>59</v>
      </c>
      <c r="BE45" s="119"/>
      <c r="BF45" s="119"/>
      <c r="BG45" s="119"/>
      <c r="BH45" s="120"/>
    </row>
    <row r="46" spans="1:72" ht="12" customHeight="1" x14ac:dyDescent="0.2">
      <c r="A46" s="5"/>
      <c r="B46" s="5"/>
      <c r="C46" s="59"/>
      <c r="D46" s="5"/>
      <c r="E46" s="5"/>
      <c r="F46" s="5"/>
      <c r="H46" s="51"/>
      <c r="I46" s="29"/>
      <c r="J46" s="51"/>
      <c r="K46" s="51"/>
      <c r="L46" s="51"/>
      <c r="M46" s="51"/>
      <c r="N46" s="51"/>
      <c r="O46" s="51"/>
      <c r="P46" s="51"/>
      <c r="S46" s="51"/>
      <c r="T46" s="51"/>
      <c r="U46" s="51"/>
      <c r="V46" s="51"/>
      <c r="Z46" s="73"/>
      <c r="AA46" s="30">
        <v>2</v>
      </c>
      <c r="AB46" s="118" t="s">
        <v>60</v>
      </c>
      <c r="AC46" s="121"/>
      <c r="AD46" s="121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3"/>
      <c r="BD46" s="118" t="s">
        <v>61</v>
      </c>
      <c r="BE46" s="119"/>
      <c r="BF46" s="119"/>
      <c r="BG46" s="119"/>
      <c r="BH46" s="120"/>
    </row>
    <row r="47" spans="1:72" ht="12" customHeight="1" thickBot="1" x14ac:dyDescent="0.25">
      <c r="A47" s="5" t="e">
        <f>IF(#REF!="",1,0)+IF(#REF!="",1,0)+IF(#REF!="",1,0)</f>
        <v>#REF!</v>
      </c>
      <c r="B47" s="5"/>
      <c r="C47" s="59" t="s">
        <v>10</v>
      </c>
      <c r="D47" s="5"/>
      <c r="E47" s="5">
        <v>17</v>
      </c>
      <c r="F47" s="5"/>
      <c r="H47" s="51"/>
      <c r="I47" s="29" t="e">
        <f>IF(#REF!="Эксперт","",IF([1]участники!E144="","",IF(OR(ISERROR(VLOOKUP([1]участники!E144,[1]участники!$V$2:$AQ$123,19,0))=TRUE,VLOOKUP([1]участники!E144,[1]участники!$V$2:$AQ$123,19,0)=""),"-",VLOOKUP([1]участники!E144,[1]участники!$V$2:$AQ$123,19,0))))</f>
        <v>#REF!</v>
      </c>
      <c r="J47" s="51"/>
      <c r="K47" s="51"/>
      <c r="L47" s="51"/>
      <c r="M47" s="51"/>
      <c r="N47" s="51"/>
      <c r="O47" s="51"/>
      <c r="P47" s="51"/>
      <c r="S47" s="51"/>
      <c r="T47" s="51"/>
      <c r="U47" s="51"/>
      <c r="V47" s="51"/>
      <c r="Z47" s="73"/>
      <c r="AA47" s="64">
        <v>3</v>
      </c>
      <c r="AB47" s="124" t="s">
        <v>62</v>
      </c>
      <c r="AC47" s="127"/>
      <c r="AD47" s="127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9"/>
      <c r="BD47" s="124" t="s">
        <v>63</v>
      </c>
      <c r="BE47" s="125"/>
      <c r="BF47" s="125"/>
      <c r="BG47" s="125"/>
      <c r="BH47" s="126"/>
    </row>
    <row r="48" spans="1:72" s="32" customFormat="1" ht="28.5" hidden="1" customHeight="1" x14ac:dyDescent="0.2">
      <c r="A48" s="36" t="e">
        <f>IF(E48=1,0,2)</f>
        <v>#REF!</v>
      </c>
      <c r="B48" s="37"/>
      <c r="C48" s="33"/>
      <c r="D48" s="34" t="e">
        <f>[1]проект!$BZ$10</f>
        <v>#REF!</v>
      </c>
      <c r="E48" s="38" t="e">
        <f>IF(D48=0,0,1)</f>
        <v>#REF!</v>
      </c>
      <c r="F48" s="38" t="e">
        <f>"Руководитель программы "&amp;CHAR(34)&amp;D48&amp;CHAR(34)</f>
        <v>#REF!</v>
      </c>
      <c r="G48" s="48" t="e">
        <f>VLOOKUP(F48,[1]rvu!D:G,3,0)</f>
        <v>#REF!</v>
      </c>
      <c r="H48" s="3"/>
      <c r="I48" s="3"/>
      <c r="J48" s="3"/>
      <c r="K48" s="3"/>
      <c r="L48" s="3"/>
      <c r="M48" s="3"/>
      <c r="N48" s="3"/>
      <c r="O48" s="3"/>
      <c r="P48" s="7"/>
      <c r="Q48" s="3"/>
      <c r="R48" s="3"/>
      <c r="S48" s="3"/>
      <c r="T48" s="3"/>
      <c r="U48" s="3"/>
      <c r="V48" s="3"/>
      <c r="W48" s="9"/>
      <c r="X48" s="9"/>
      <c r="Y48" s="9"/>
      <c r="Z48" s="75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162"/>
      <c r="BH48" s="163"/>
    </row>
    <row r="49" spans="1:60" s="32" customFormat="1" ht="24" hidden="1" customHeight="1" x14ac:dyDescent="0.2">
      <c r="A49" s="40" t="e">
        <f t="shared" ref="A49:A50" si="2">IF(E49=1,0,2)</f>
        <v>#REF!</v>
      </c>
      <c r="B49" s="41"/>
      <c r="C49" s="42"/>
      <c r="D49" s="45" t="e">
        <f>[1]проект!$BZ$10</f>
        <v>#REF!</v>
      </c>
      <c r="E49" s="46" t="e">
        <f>IF(D49=0,0,1)</f>
        <v>#REF!</v>
      </c>
      <c r="F49" s="46" t="e">
        <f t="shared" ref="F49:F50" si="3">"Руководитель программы "&amp;CHAR(34)&amp;D49&amp;CHAR(34)</f>
        <v>#REF!</v>
      </c>
      <c r="G49" s="49" t="e">
        <f>VLOOKUP(F49,[1]rvu!D:G,3,0)</f>
        <v>#REF!</v>
      </c>
      <c r="H49" s="3"/>
      <c r="I49" s="3"/>
      <c r="J49" s="3"/>
      <c r="K49" s="3"/>
      <c r="L49" s="3"/>
      <c r="M49" s="3"/>
      <c r="N49" s="3"/>
      <c r="O49" s="3"/>
      <c r="P49" s="7"/>
      <c r="Q49" s="3"/>
      <c r="R49" s="3"/>
      <c r="S49" s="3"/>
      <c r="T49" s="3"/>
      <c r="U49" s="3"/>
      <c r="V49" s="3"/>
      <c r="W49" s="9"/>
      <c r="X49" s="9"/>
      <c r="Y49" s="9"/>
      <c r="Z49" s="75"/>
      <c r="AA49" s="67"/>
      <c r="AB49" s="67"/>
      <c r="AC49" s="108" t="s">
        <v>11</v>
      </c>
      <c r="AD49" s="108"/>
      <c r="AE49" s="108"/>
      <c r="AF49" s="108"/>
      <c r="AG49" s="108"/>
      <c r="AH49" s="10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160"/>
      <c r="BH49" s="161"/>
    </row>
    <row r="50" spans="1:60" s="32" customFormat="1" ht="13.5" hidden="1" thickBot="1" x14ac:dyDescent="0.25">
      <c r="A50" s="43" t="e">
        <f t="shared" si="2"/>
        <v>#REF!</v>
      </c>
      <c r="B50" s="44"/>
      <c r="C50" s="35"/>
      <c r="D50" s="28" t="e">
        <f>[1]проект!$BZ$10</f>
        <v>#REF!</v>
      </c>
      <c r="E50" s="47" t="e">
        <f>IF(D50=0,0,1)</f>
        <v>#REF!</v>
      </c>
      <c r="F50" s="47" t="e">
        <f t="shared" si="3"/>
        <v>#REF!</v>
      </c>
      <c r="G50" s="50" t="e">
        <f>VLOOKUP(F50,[1]rvu!D:G,3,0)</f>
        <v>#REF!</v>
      </c>
      <c r="H50" s="3"/>
      <c r="I50" s="3"/>
      <c r="J50" s="3"/>
      <c r="K50" s="3"/>
      <c r="L50" s="3"/>
      <c r="M50" s="3"/>
      <c r="N50" s="3"/>
      <c r="O50" s="3"/>
      <c r="P50" s="7"/>
      <c r="Q50" s="3"/>
      <c r="R50" s="3"/>
      <c r="S50" s="3"/>
      <c r="T50" s="3"/>
      <c r="U50" s="3"/>
      <c r="V50" s="3"/>
      <c r="W50" s="9"/>
      <c r="X50" s="9"/>
      <c r="Y50" s="9"/>
      <c r="Z50" s="75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160"/>
      <c r="BH50" s="161"/>
    </row>
    <row r="51" spans="1:60" x14ac:dyDescent="0.2">
      <c r="Z51" s="76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7"/>
      <c r="BH51" s="77"/>
    </row>
    <row r="52" spans="1:60" x14ac:dyDescent="0.2">
      <c r="Z52" s="76"/>
      <c r="AA52" s="69"/>
      <c r="AB52" s="69" t="s">
        <v>64</v>
      </c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7"/>
      <c r="BH52" s="77"/>
    </row>
    <row r="53" spans="1:60" ht="3.75" customHeight="1" x14ac:dyDescent="0.2">
      <c r="Z53" s="76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7"/>
      <c r="BH53" s="77"/>
    </row>
    <row r="54" spans="1:60" ht="23.25" customHeight="1" x14ac:dyDescent="0.2">
      <c r="Z54" s="76"/>
      <c r="AA54" s="69"/>
      <c r="AB54" s="249" t="s">
        <v>110</v>
      </c>
      <c r="AC54" s="249"/>
      <c r="AD54" s="249"/>
      <c r="AE54" s="249"/>
      <c r="AF54" s="249"/>
      <c r="AG54" s="249"/>
      <c r="AH54" s="69" t="s">
        <v>14</v>
      </c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 t="s">
        <v>65</v>
      </c>
      <c r="AY54" s="69"/>
      <c r="AZ54" s="69"/>
      <c r="BA54" s="69"/>
      <c r="BB54" s="69"/>
      <c r="BC54" s="69"/>
      <c r="BD54" s="69"/>
      <c r="BE54" s="69"/>
      <c r="BF54" s="69"/>
      <c r="BG54" s="67"/>
      <c r="BH54" s="77"/>
    </row>
    <row r="55" spans="1:60" x14ac:dyDescent="0.2">
      <c r="A55" s="51"/>
      <c r="B55" s="51"/>
      <c r="D55" s="51"/>
      <c r="E55" s="51"/>
      <c r="F55" s="51"/>
      <c r="H55" s="51"/>
      <c r="I55" s="51"/>
      <c r="J55" s="51"/>
      <c r="K55" s="51"/>
      <c r="L55" s="51"/>
      <c r="M55" s="51"/>
      <c r="N55" s="51"/>
      <c r="O55" s="51"/>
      <c r="P55" s="51"/>
      <c r="S55" s="51"/>
      <c r="T55" s="51"/>
      <c r="U55" s="51"/>
      <c r="V55" s="51"/>
      <c r="Z55" s="76"/>
      <c r="AA55" s="69"/>
      <c r="AB55" s="69"/>
      <c r="AC55" s="69"/>
      <c r="AD55" s="69"/>
      <c r="AE55" s="69"/>
      <c r="AF55" s="69"/>
      <c r="AG55" s="69"/>
      <c r="AH55" s="69" t="s">
        <v>14</v>
      </c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 t="s">
        <v>65</v>
      </c>
      <c r="AY55" s="69"/>
      <c r="AZ55" s="69"/>
      <c r="BA55" s="69"/>
      <c r="BB55" s="69"/>
      <c r="BC55" s="69"/>
      <c r="BD55" s="69"/>
      <c r="BE55" s="69"/>
      <c r="BF55" s="69"/>
      <c r="BG55" s="67"/>
      <c r="BH55" s="77"/>
    </row>
    <row r="56" spans="1:60" x14ac:dyDescent="0.2">
      <c r="A56" s="51"/>
      <c r="B56" s="51"/>
      <c r="D56" s="51"/>
      <c r="E56" s="51"/>
      <c r="F56" s="51"/>
      <c r="H56" s="51"/>
      <c r="I56" s="51"/>
      <c r="J56" s="51"/>
      <c r="K56" s="51"/>
      <c r="L56" s="51"/>
      <c r="M56" s="51"/>
      <c r="N56" s="51"/>
      <c r="O56" s="51"/>
      <c r="P56" s="51"/>
      <c r="S56" s="51"/>
      <c r="T56" s="51"/>
      <c r="U56" s="51"/>
      <c r="V56" s="51"/>
      <c r="Z56" s="76"/>
      <c r="AA56" s="69"/>
      <c r="AB56" s="69"/>
      <c r="AC56" s="69"/>
      <c r="AD56" s="69"/>
      <c r="AE56" s="69"/>
      <c r="AF56" s="69"/>
      <c r="AG56" s="69"/>
      <c r="AH56" s="69" t="s">
        <v>14</v>
      </c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 t="s">
        <v>65</v>
      </c>
      <c r="AY56" s="69"/>
      <c r="AZ56" s="69"/>
      <c r="BA56" s="69"/>
      <c r="BB56" s="69"/>
      <c r="BC56" s="69"/>
      <c r="BD56" s="69"/>
      <c r="BE56" s="69"/>
      <c r="BF56" s="69"/>
      <c r="BG56" s="67"/>
      <c r="BH56" s="77"/>
    </row>
    <row r="57" spans="1:60" ht="3.75" customHeight="1" x14ac:dyDescent="0.2">
      <c r="Z57" s="76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7"/>
      <c r="BH57" s="77"/>
    </row>
    <row r="58" spans="1:60" ht="92.25" customHeight="1" x14ac:dyDescent="0.25">
      <c r="Z58" s="76"/>
      <c r="AA58" s="69"/>
      <c r="AB58" s="250" t="s">
        <v>66</v>
      </c>
      <c r="AC58" s="251"/>
      <c r="AD58" s="251"/>
      <c r="AE58" s="251"/>
      <c r="AF58" s="251"/>
      <c r="AG58" s="251"/>
      <c r="AH58" s="69" t="s">
        <v>14</v>
      </c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 t="s">
        <v>67</v>
      </c>
      <c r="AY58" s="69"/>
      <c r="AZ58" s="69"/>
      <c r="BA58" s="69"/>
      <c r="BB58" s="69"/>
      <c r="BC58" s="69"/>
      <c r="BD58" s="69"/>
      <c r="BE58" s="69"/>
      <c r="BF58" s="69"/>
      <c r="BG58" s="70"/>
      <c r="BH58" s="78"/>
    </row>
    <row r="59" spans="1:60" ht="13.5" thickBot="1" x14ac:dyDescent="0.25">
      <c r="Z59" s="79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1"/>
      <c r="BH59" s="82"/>
    </row>
    <row r="60" spans="1:60" x14ac:dyDescent="0.2">
      <c r="BG60" s="39"/>
      <c r="BH60" s="39"/>
    </row>
    <row r="61" spans="1:60" x14ac:dyDescent="0.2">
      <c r="BG61" s="39"/>
      <c r="BH61" s="39"/>
    </row>
    <row r="62" spans="1:60" x14ac:dyDescent="0.2">
      <c r="BG62" s="39"/>
      <c r="BH62" s="39"/>
    </row>
    <row r="63" spans="1:60" x14ac:dyDescent="0.2">
      <c r="BG63" s="31"/>
      <c r="BH63" s="31"/>
    </row>
    <row r="64" spans="1:60" x14ac:dyDescent="0.2">
      <c r="BG64" s="31"/>
      <c r="BH64" s="31"/>
    </row>
    <row r="65" spans="59:60" x14ac:dyDescent="0.2">
      <c r="BG65" s="39"/>
      <c r="BH65" s="39"/>
    </row>
    <row r="66" spans="59:60" x14ac:dyDescent="0.2">
      <c r="BG66" s="39"/>
      <c r="BH66" s="39"/>
    </row>
    <row r="67" spans="59:60" x14ac:dyDescent="0.2">
      <c r="BG67" s="39"/>
      <c r="BH67" s="39"/>
    </row>
    <row r="68" spans="59:60" x14ac:dyDescent="0.2">
      <c r="BG68" s="39"/>
      <c r="BH68" s="39"/>
    </row>
    <row r="69" spans="59:60" x14ac:dyDescent="0.2">
      <c r="BG69" s="31"/>
      <c r="BH69" s="31"/>
    </row>
    <row r="70" spans="59:60" x14ac:dyDescent="0.2">
      <c r="BG70" s="31"/>
      <c r="BH70" s="31"/>
    </row>
    <row r="71" spans="59:60" x14ac:dyDescent="0.2">
      <c r="BG71" s="31"/>
      <c r="BH71" s="31"/>
    </row>
    <row r="72" spans="59:60" x14ac:dyDescent="0.2">
      <c r="BG72" s="31"/>
      <c r="BH72" s="31"/>
    </row>
    <row r="73" spans="59:60" x14ac:dyDescent="0.2">
      <c r="BG73" s="31"/>
      <c r="BH73" s="31"/>
    </row>
    <row r="74" spans="59:60" x14ac:dyDescent="0.2">
      <c r="BG74" s="31"/>
      <c r="BH74" s="31"/>
    </row>
    <row r="75" spans="59:60" x14ac:dyDescent="0.2">
      <c r="BG75" s="31"/>
      <c r="BH75" s="31"/>
    </row>
    <row r="76" spans="59:60" x14ac:dyDescent="0.2">
      <c r="BG76" s="31"/>
      <c r="BH76" s="31"/>
    </row>
    <row r="77" spans="59:60" x14ac:dyDescent="0.2">
      <c r="BG77" s="31"/>
      <c r="BH77" s="31"/>
    </row>
    <row r="78" spans="59:60" x14ac:dyDescent="0.2">
      <c r="BG78" s="31"/>
      <c r="BH78" s="31"/>
    </row>
    <row r="79" spans="59:60" x14ac:dyDescent="0.2">
      <c r="BG79" s="31"/>
      <c r="BH79" s="31"/>
    </row>
    <row r="80" spans="59:60" x14ac:dyDescent="0.2">
      <c r="BG80" s="31"/>
      <c r="BH80" s="31"/>
    </row>
    <row r="81" spans="59:60" x14ac:dyDescent="0.2">
      <c r="BG81" s="31"/>
      <c r="BH81" s="31"/>
    </row>
    <row r="82" spans="59:60" x14ac:dyDescent="0.2">
      <c r="BG82" s="31"/>
      <c r="BH82" s="31"/>
    </row>
    <row r="83" spans="59:60" x14ac:dyDescent="0.2">
      <c r="BG83" s="31"/>
      <c r="BH83" s="31"/>
    </row>
    <row r="84" spans="59:60" x14ac:dyDescent="0.2">
      <c r="BG84" s="31"/>
      <c r="BH84" s="31"/>
    </row>
    <row r="85" spans="59:60" x14ac:dyDescent="0.2">
      <c r="BG85" s="31"/>
      <c r="BH85" s="31"/>
    </row>
    <row r="86" spans="59:60" x14ac:dyDescent="0.2">
      <c r="BG86" s="31"/>
      <c r="BH86" s="31"/>
    </row>
    <row r="87" spans="59:60" x14ac:dyDescent="0.2">
      <c r="BG87" s="31"/>
      <c r="BH87" s="31"/>
    </row>
    <row r="88" spans="59:60" x14ac:dyDescent="0.2">
      <c r="BG88" s="1"/>
      <c r="BH88" s="1"/>
    </row>
    <row r="89" spans="59:60" x14ac:dyDescent="0.2">
      <c r="BG89" s="1"/>
      <c r="BH89" s="1"/>
    </row>
    <row r="90" spans="59:60" x14ac:dyDescent="0.2">
      <c r="BG90" s="1"/>
      <c r="BH90" s="1"/>
    </row>
    <row r="91" spans="59:60" x14ac:dyDescent="0.2">
      <c r="BG91" s="1"/>
      <c r="BH91" s="1"/>
    </row>
    <row r="92" spans="59:60" x14ac:dyDescent="0.2">
      <c r="BG92" s="1"/>
      <c r="BH92" s="1"/>
    </row>
    <row r="93" spans="59:60" x14ac:dyDescent="0.2">
      <c r="BG93" s="1"/>
      <c r="BH93" s="1"/>
    </row>
    <row r="94" spans="59:60" x14ac:dyDescent="0.2">
      <c r="BG94" s="1"/>
      <c r="BH94" s="1"/>
    </row>
    <row r="95" spans="59:60" x14ac:dyDescent="0.2">
      <c r="BG95" s="1"/>
      <c r="BH95" s="1"/>
    </row>
    <row r="96" spans="59:60" x14ac:dyDescent="0.2">
      <c r="BG96" s="1"/>
      <c r="BH96" s="1"/>
    </row>
    <row r="97" spans="59:60" x14ac:dyDescent="0.2">
      <c r="BG97" s="1"/>
      <c r="BH97" s="1"/>
    </row>
    <row r="98" spans="59:60" x14ac:dyDescent="0.2">
      <c r="BG98" s="1"/>
      <c r="BH98" s="1"/>
    </row>
    <row r="99" spans="59:60" x14ac:dyDescent="0.2">
      <c r="BG99" s="1"/>
      <c r="BH99" s="1"/>
    </row>
    <row r="100" spans="59:60" x14ac:dyDescent="0.2">
      <c r="BG100" s="1"/>
      <c r="BH100" s="1"/>
    </row>
    <row r="101" spans="59:60" x14ac:dyDescent="0.2">
      <c r="BG101" s="1"/>
      <c r="BH101" s="1"/>
    </row>
    <row r="102" spans="59:60" x14ac:dyDescent="0.2">
      <c r="BG102" s="1"/>
      <c r="BH102" s="1"/>
    </row>
    <row r="103" spans="59:60" x14ac:dyDescent="0.2">
      <c r="BG103" s="1"/>
      <c r="BH103" s="1"/>
    </row>
    <row r="104" spans="59:60" x14ac:dyDescent="0.2">
      <c r="BG104" s="1"/>
      <c r="BH104" s="1"/>
    </row>
    <row r="105" spans="59:60" x14ac:dyDescent="0.2">
      <c r="BG105" s="1"/>
      <c r="BH105" s="1"/>
    </row>
    <row r="106" spans="59:60" x14ac:dyDescent="0.2">
      <c r="BG106" s="1"/>
      <c r="BH106" s="1"/>
    </row>
    <row r="107" spans="59:60" x14ac:dyDescent="0.2">
      <c r="BG107" s="1"/>
      <c r="BH107" s="1"/>
    </row>
    <row r="108" spans="59:60" x14ac:dyDescent="0.2">
      <c r="BG108" s="1"/>
      <c r="BH108" s="1"/>
    </row>
    <row r="109" spans="59:60" x14ac:dyDescent="0.2">
      <c r="BG109" s="1"/>
      <c r="BH109" s="1"/>
    </row>
    <row r="110" spans="59:60" x14ac:dyDescent="0.2">
      <c r="BG110" s="1"/>
      <c r="BH110" s="1"/>
    </row>
    <row r="111" spans="59:60" x14ac:dyDescent="0.2">
      <c r="BG111" s="1"/>
      <c r="BH111" s="1"/>
    </row>
    <row r="112" spans="59:60" x14ac:dyDescent="0.2">
      <c r="BG112" s="1"/>
      <c r="BH112" s="1"/>
    </row>
    <row r="113" spans="59:60" x14ac:dyDescent="0.2">
      <c r="BG113" s="1"/>
      <c r="BH113" s="1"/>
    </row>
    <row r="114" spans="59:60" x14ac:dyDescent="0.2">
      <c r="BG114" s="1"/>
      <c r="BH114" s="1"/>
    </row>
    <row r="115" spans="59:60" x14ac:dyDescent="0.2">
      <c r="BG115" s="1"/>
      <c r="BH115" s="1"/>
    </row>
    <row r="116" spans="59:60" x14ac:dyDescent="0.2">
      <c r="BG116" s="1"/>
      <c r="BH116" s="1"/>
    </row>
    <row r="117" spans="59:60" x14ac:dyDescent="0.2">
      <c r="BG117" s="1"/>
      <c r="BH117" s="1"/>
    </row>
    <row r="118" spans="59:60" x14ac:dyDescent="0.2">
      <c r="BG118" s="1"/>
      <c r="BH118" s="1"/>
    </row>
  </sheetData>
  <mergeCells count="124">
    <mergeCell ref="AA24:AH24"/>
    <mergeCell ref="AI24:AZ24"/>
    <mergeCell ref="AA26:AH26"/>
    <mergeCell ref="AI26:AZ26"/>
    <mergeCell ref="BA26:BH26"/>
    <mergeCell ref="BA24:BH24"/>
    <mergeCell ref="AA25:AH25"/>
    <mergeCell ref="AI25:AZ25"/>
    <mergeCell ref="BA25:BH25"/>
    <mergeCell ref="AI23:AZ23"/>
    <mergeCell ref="AB54:AG54"/>
    <mergeCell ref="AB58:AG58"/>
    <mergeCell ref="AB30:AH30"/>
    <mergeCell ref="AB31:AH31"/>
    <mergeCell ref="AB32:AH32"/>
    <mergeCell ref="AB33:AH33"/>
    <mergeCell ref="AS30:BB30"/>
    <mergeCell ref="AS31:BB31"/>
    <mergeCell ref="AS32:BB32"/>
    <mergeCell ref="AS33:BB33"/>
    <mergeCell ref="AV41:AY41"/>
    <mergeCell ref="AZ41:BH41"/>
    <mergeCell ref="AV42:AY42"/>
    <mergeCell ref="AZ42:BH42"/>
    <mergeCell ref="AA41:AU41"/>
    <mergeCell ref="AA42:AU42"/>
    <mergeCell ref="AV40:AY40"/>
    <mergeCell ref="AZ40:BH40"/>
    <mergeCell ref="AV39:AY39"/>
    <mergeCell ref="AZ39:BH39"/>
    <mergeCell ref="AV43:AY43"/>
    <mergeCell ref="AZ43:BH43"/>
    <mergeCell ref="AV36:AY36"/>
    <mergeCell ref="AA6:BH6"/>
    <mergeCell ref="AA7:BH7"/>
    <mergeCell ref="AA8:BH8"/>
    <mergeCell ref="AY1:BH1"/>
    <mergeCell ref="AY2:BH2"/>
    <mergeCell ref="AY3:BH3"/>
    <mergeCell ref="AY4:BH4"/>
    <mergeCell ref="AA20:AH20"/>
    <mergeCell ref="BA20:BH20"/>
    <mergeCell ref="AW18:BH18"/>
    <mergeCell ref="AA19:AV19"/>
    <mergeCell ref="AW19:BH19"/>
    <mergeCell ref="AA13:BA13"/>
    <mergeCell ref="BB13:BH13"/>
    <mergeCell ref="AA14:BA14"/>
    <mergeCell ref="BB14:BH14"/>
    <mergeCell ref="AA12:AG12"/>
    <mergeCell ref="AH12:BH12"/>
    <mergeCell ref="AA10:AG10"/>
    <mergeCell ref="AH10:BH10"/>
    <mergeCell ref="AA11:AG11"/>
    <mergeCell ref="AH11:BH11"/>
    <mergeCell ref="C15:C18"/>
    <mergeCell ref="AA15:AV15"/>
    <mergeCell ref="AW15:BH15"/>
    <mergeCell ref="AA16:AV16"/>
    <mergeCell ref="AW16:BH16"/>
    <mergeCell ref="AA17:AV17"/>
    <mergeCell ref="AW17:BH17"/>
    <mergeCell ref="AA18:AV18"/>
    <mergeCell ref="BF31:BH31"/>
    <mergeCell ref="AA21:AH21"/>
    <mergeCell ref="BA21:BH21"/>
    <mergeCell ref="AA27:AH27"/>
    <mergeCell ref="BA27:BH27"/>
    <mergeCell ref="AA22:AH22"/>
    <mergeCell ref="BA22:BH22"/>
    <mergeCell ref="AI30:AR30"/>
    <mergeCell ref="AI31:AR31"/>
    <mergeCell ref="AI28:AR29"/>
    <mergeCell ref="BF28:BH29"/>
    <mergeCell ref="BC28:BE29"/>
    <mergeCell ref="AS28:BB29"/>
    <mergeCell ref="AI20:AZ20"/>
    <mergeCell ref="AI21:AZ21"/>
    <mergeCell ref="AI22:AZ22"/>
    <mergeCell ref="BG50:BH50"/>
    <mergeCell ref="BG48:BH48"/>
    <mergeCell ref="BG49:BH49"/>
    <mergeCell ref="AA23:AH23"/>
    <mergeCell ref="BA23:BH23"/>
    <mergeCell ref="C33:C38"/>
    <mergeCell ref="AA34:BH34"/>
    <mergeCell ref="AV35:AY35"/>
    <mergeCell ref="AZ35:BH35"/>
    <mergeCell ref="I36:L36"/>
    <mergeCell ref="I38:L38"/>
    <mergeCell ref="AV38:AY38"/>
    <mergeCell ref="AZ38:BH38"/>
    <mergeCell ref="I37:L37"/>
    <mergeCell ref="I34:L34"/>
    <mergeCell ref="AA35:AU35"/>
    <mergeCell ref="AA36:AU36"/>
    <mergeCell ref="AA37:AU37"/>
    <mergeCell ref="AA38:AU38"/>
    <mergeCell ref="AA28:AA29"/>
    <mergeCell ref="AB28:AH29"/>
    <mergeCell ref="BF30:BH30"/>
    <mergeCell ref="BC31:BE31"/>
    <mergeCell ref="BC32:BE32"/>
    <mergeCell ref="AI27:AZ27"/>
    <mergeCell ref="AA39:AU39"/>
    <mergeCell ref="AZ37:BH37"/>
    <mergeCell ref="BF32:BH32"/>
    <mergeCell ref="BF33:BH33"/>
    <mergeCell ref="BC33:BE33"/>
    <mergeCell ref="AI32:AR32"/>
    <mergeCell ref="AI33:AR33"/>
    <mergeCell ref="AA40:AU40"/>
    <mergeCell ref="AV37:AY37"/>
    <mergeCell ref="AZ36:BH36"/>
    <mergeCell ref="AC49:AH49"/>
    <mergeCell ref="BC30:BE30"/>
    <mergeCell ref="AA43:AU43"/>
    <mergeCell ref="AB44:BH44"/>
    <mergeCell ref="BD45:BH45"/>
    <mergeCell ref="AB45:BC45"/>
    <mergeCell ref="BD47:BH47"/>
    <mergeCell ref="AB47:BC47"/>
    <mergeCell ref="BD46:BH46"/>
    <mergeCell ref="AB46:BC46"/>
  </mergeCells>
  <conditionalFormatting sqref="AA16:AA19 AW16:AW19 BC30 AA30:AA33">
    <cfRule type="expression" dxfId="29" priority="78">
      <formula>$A16=4</formula>
    </cfRule>
  </conditionalFormatting>
  <conditionalFormatting sqref="I39:I46">
    <cfRule type="expression" dxfId="28" priority="79">
      <formula>$A39&gt;0</formula>
    </cfRule>
  </conditionalFormatting>
  <conditionalFormatting sqref="AA45:AB45 AA46">
    <cfRule type="expression" dxfId="27" priority="73">
      <formula>#REF!=3</formula>
    </cfRule>
  </conditionalFormatting>
  <conditionalFormatting sqref="AA46 AA45:AD45 BD45:BD47">
    <cfRule type="expression" dxfId="26" priority="72">
      <formula>$AB45="Эксперт"</formula>
    </cfRule>
  </conditionalFormatting>
  <conditionalFormatting sqref="Z48:Z50">
    <cfRule type="expression" dxfId="25" priority="66">
      <formula>$A48=2</formula>
    </cfRule>
  </conditionalFormatting>
  <conditionalFormatting sqref="AA14">
    <cfRule type="expression" dxfId="24" priority="56">
      <formula>$A14=4</formula>
    </cfRule>
  </conditionalFormatting>
  <conditionalFormatting sqref="BC33">
    <cfRule type="expression" dxfId="23" priority="41">
      <formula>$A33=4</formula>
    </cfRule>
  </conditionalFormatting>
  <conditionalFormatting sqref="BF30">
    <cfRule type="expression" dxfId="22" priority="44">
      <formula>$A30=4</formula>
    </cfRule>
  </conditionalFormatting>
  <conditionalFormatting sqref="BC31">
    <cfRule type="expression" dxfId="21" priority="43">
      <formula>$A31=4</formula>
    </cfRule>
  </conditionalFormatting>
  <conditionalFormatting sqref="BC32">
    <cfRule type="expression" dxfId="20" priority="42">
      <formula>$A32=4</formula>
    </cfRule>
  </conditionalFormatting>
  <conditionalFormatting sqref="BF31">
    <cfRule type="expression" dxfId="19" priority="40">
      <formula>$A31=4</formula>
    </cfRule>
  </conditionalFormatting>
  <conditionalFormatting sqref="BF32">
    <cfRule type="expression" dxfId="18" priority="39">
      <formula>$A32=4</formula>
    </cfRule>
  </conditionalFormatting>
  <conditionalFormatting sqref="BF33">
    <cfRule type="expression" dxfId="17" priority="38">
      <formula>$A33=4</formula>
    </cfRule>
  </conditionalFormatting>
  <conditionalFormatting sqref="BG66:BH68">
    <cfRule type="expression" dxfId="16" priority="144">
      <formula>$A48=2</formula>
    </cfRule>
  </conditionalFormatting>
  <conditionalFormatting sqref="BG58:BH62">
    <cfRule type="expression" dxfId="15" priority="202">
      <formula>#REF!=2</formula>
    </cfRule>
  </conditionalFormatting>
  <conditionalFormatting sqref="BG48:BG50">
    <cfRule type="expression" dxfId="14" priority="203">
      <formula>#REF!=3</formula>
    </cfRule>
  </conditionalFormatting>
  <conditionalFormatting sqref="BG48:BH50">
    <cfRule type="expression" dxfId="13" priority="204">
      <formula>#REF!="Эксперт"</formula>
    </cfRule>
  </conditionalFormatting>
  <conditionalFormatting sqref="I47">
    <cfRule type="expression" dxfId="12" priority="12">
      <formula>$A47&gt;0</formula>
    </cfRule>
  </conditionalFormatting>
  <conditionalFormatting sqref="AA47">
    <cfRule type="expression" dxfId="11" priority="11">
      <formula>#REF!=3</formula>
    </cfRule>
  </conditionalFormatting>
  <conditionalFormatting sqref="AA47">
    <cfRule type="expression" dxfId="10" priority="10">
      <formula>$AB47="Эксперт"</formula>
    </cfRule>
  </conditionalFormatting>
  <conditionalFormatting sqref="BG65:BH65">
    <cfRule type="expression" dxfId="9" priority="206">
      <formula>#REF!=2</formula>
    </cfRule>
  </conditionalFormatting>
  <conditionalFormatting sqref="AB47:AD47">
    <cfRule type="expression" dxfId="8" priority="3">
      <formula>$AB47="Эксперт"</formula>
    </cfRule>
  </conditionalFormatting>
  <conditionalFormatting sqref="AB46">
    <cfRule type="expression" dxfId="7" priority="6">
      <formula>#REF!=3</formula>
    </cfRule>
  </conditionalFormatting>
  <conditionalFormatting sqref="AB46:AD46">
    <cfRule type="expression" dxfId="6" priority="5">
      <formula>$AB46="Эксперт"</formula>
    </cfRule>
  </conditionalFormatting>
  <conditionalFormatting sqref="AB47">
    <cfRule type="expression" dxfId="5" priority="4">
      <formula>#REF!=3</formula>
    </cfRule>
  </conditionalFormatting>
  <conditionalFormatting sqref="AA28 AS28">
    <cfRule type="expression" dxfId="4" priority="208">
      <formula>$A29=4</formula>
    </cfRule>
  </conditionalFormatting>
  <conditionalFormatting sqref="AI28">
    <cfRule type="expression" dxfId="3" priority="2">
      <formula>$A29=4</formula>
    </cfRule>
  </conditionalFormatting>
  <conditionalFormatting sqref="BB14">
    <cfRule type="expression" dxfId="2" priority="1">
      <formula>$A14=4</formula>
    </cfRule>
  </conditionalFormatting>
  <pageMargins left="0.70866141732283472" right="0.70866141732283472" top="0.74803149606299213" bottom="0.74803149606299213" header="0.31496062992125984" footer="0.31496062992125984"/>
  <pageSetup scale="55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4" id="{31209B85-6D7F-4320-AAC9-561E6CB0C9F9}">
            <xm:f>'\Temp\notes800B11\[04_2017_ППД-100 руководителей.xlsm]план платежей'!#REF!="да"</xm:f>
            <x14:dxf>
              <fill>
                <patternFill patternType="lightUp">
                  <fgColor theme="1" tint="4.9989318521683403E-2"/>
                  <bgColor rgb="FFFFFF00"/>
                </patternFill>
              </fill>
            </x14:dxf>
          </x14:cfRule>
          <xm:sqref>I36:I38 AZ37:AZ38 I34 AV40:AV42 AZ40:AZ42</xm:sqref>
        </x14:conditionalFormatting>
        <x14:conditionalFormatting xmlns:xm="http://schemas.microsoft.com/office/excel/2006/main">
          <x14:cfRule type="expression" priority="36" id="{3951E892-A9C9-4998-AAD5-56A5F3B50FD5}">
            <xm:f>'\Temp\notes800B11\[04_2017_ППД-100 руководителей.xlsm]план платежей'!#REF!="да"</xm:f>
            <x14:dxf>
              <fill>
                <patternFill patternType="lightUp">
                  <fgColor theme="1" tint="4.9989318521683403E-2"/>
                  <bgColor rgb="FFFFFF00"/>
                </patternFill>
              </fill>
            </x14:dxf>
          </x14:cfRule>
          <xm:sqref>AV37:AV38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opLeftCell="A7" workbookViewId="0">
      <selection activeCell="B10" sqref="B10"/>
    </sheetView>
  </sheetViews>
  <sheetFormatPr defaultRowHeight="15" x14ac:dyDescent="0.25"/>
  <cols>
    <col min="1" max="1" width="6.140625" customWidth="1"/>
    <col min="2" max="2" width="95.140625" customWidth="1"/>
  </cols>
  <sheetData>
    <row r="1" spans="1:2" ht="26.25" customHeight="1" x14ac:dyDescent="0.25">
      <c r="A1" s="269" t="s">
        <v>68</v>
      </c>
      <c r="B1" s="270"/>
    </row>
    <row r="2" spans="1:2" ht="61.5" customHeight="1" x14ac:dyDescent="0.25">
      <c r="A2" s="264" t="s">
        <v>69</v>
      </c>
      <c r="B2" s="61" t="s">
        <v>70</v>
      </c>
    </row>
    <row r="3" spans="1:2" ht="30.75" customHeight="1" x14ac:dyDescent="0.25">
      <c r="A3" s="265"/>
      <c r="B3" s="106" t="s">
        <v>71</v>
      </c>
    </row>
    <row r="4" spans="1:2" ht="45.75" customHeight="1" x14ac:dyDescent="0.25">
      <c r="A4" s="266"/>
      <c r="B4" s="106" t="s">
        <v>72</v>
      </c>
    </row>
    <row r="5" spans="1:2" ht="60" customHeight="1" x14ac:dyDescent="0.25">
      <c r="A5" s="267" t="s">
        <v>73</v>
      </c>
      <c r="B5" s="61" t="s">
        <v>74</v>
      </c>
    </row>
    <row r="6" spans="1:2" ht="30.75" customHeight="1" x14ac:dyDescent="0.25">
      <c r="A6" s="267"/>
      <c r="B6" s="106" t="s">
        <v>75</v>
      </c>
    </row>
    <row r="7" spans="1:2" ht="30.75" customHeight="1" x14ac:dyDescent="0.25">
      <c r="A7" s="268" t="s">
        <v>108</v>
      </c>
      <c r="B7" s="106" t="s">
        <v>76</v>
      </c>
    </row>
    <row r="8" spans="1:2" ht="45.75" customHeight="1" x14ac:dyDescent="0.25">
      <c r="A8" s="268"/>
      <c r="B8" s="106" t="s">
        <v>77</v>
      </c>
    </row>
    <row r="9" spans="1:2" ht="43.5" customHeight="1" x14ac:dyDescent="0.25">
      <c r="A9" s="268"/>
      <c r="B9" s="106" t="s">
        <v>78</v>
      </c>
    </row>
    <row r="10" spans="1:2" ht="60.75" customHeight="1" x14ac:dyDescent="0.25">
      <c r="A10" s="268"/>
      <c r="B10" s="106" t="s">
        <v>79</v>
      </c>
    </row>
    <row r="11" spans="1:2" ht="35.25" customHeight="1" x14ac:dyDescent="0.25">
      <c r="A11" s="268"/>
      <c r="B11" s="105" t="s">
        <v>32</v>
      </c>
    </row>
    <row r="12" spans="1:2" ht="46.5" customHeight="1" x14ac:dyDescent="0.25">
      <c r="A12" s="268"/>
      <c r="B12" s="106" t="s">
        <v>80</v>
      </c>
    </row>
    <row r="13" spans="1:2" ht="27.75" customHeight="1" x14ac:dyDescent="0.25">
      <c r="A13" s="271" t="s">
        <v>81</v>
      </c>
      <c r="B13" s="272"/>
    </row>
    <row r="14" spans="1:2" x14ac:dyDescent="0.25">
      <c r="B14" s="60"/>
    </row>
    <row r="15" spans="1:2" x14ac:dyDescent="0.25">
      <c r="B15" s="60"/>
    </row>
  </sheetData>
  <mergeCells count="5">
    <mergeCell ref="A2:A4"/>
    <mergeCell ref="A5:A6"/>
    <mergeCell ref="A7:A12"/>
    <mergeCell ref="A1:B1"/>
    <mergeCell ref="A13:B13"/>
  </mergeCells>
  <pageMargins left="0.70866141732283472" right="0.70866141732283472" top="0.74803149606299213" bottom="0.74803149606299213" header="0.31496062992125984" footer="0.31496062992125984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zoomScale="90" zoomScaleNormal="90" workbookViewId="0">
      <selection activeCell="D9" sqref="D9"/>
    </sheetView>
  </sheetViews>
  <sheetFormatPr defaultRowHeight="15" x14ac:dyDescent="0.25"/>
  <cols>
    <col min="1" max="1" width="9.140625" customWidth="1"/>
    <col min="2" max="2" width="61" customWidth="1"/>
    <col min="3" max="3" width="29.7109375" customWidth="1"/>
    <col min="4" max="4" width="33.42578125" customWidth="1"/>
  </cols>
  <sheetData>
    <row r="1" spans="1:4" x14ac:dyDescent="0.25">
      <c r="D1" s="103" t="s">
        <v>59</v>
      </c>
    </row>
    <row r="3" spans="1:4" x14ac:dyDescent="0.25">
      <c r="A3" s="288" t="s">
        <v>99</v>
      </c>
      <c r="B3" s="288"/>
      <c r="C3" s="288"/>
      <c r="D3" s="288"/>
    </row>
    <row r="4" spans="1:4" ht="30.75" customHeight="1" x14ac:dyDescent="0.25">
      <c r="A4" s="289"/>
      <c r="B4" s="289"/>
      <c r="C4" s="289"/>
      <c r="D4" s="289"/>
    </row>
    <row r="5" spans="1:4" ht="15.75" x14ac:dyDescent="0.25">
      <c r="A5" s="290" t="s">
        <v>3</v>
      </c>
      <c r="B5" s="290" t="s">
        <v>98</v>
      </c>
      <c r="C5" s="291" t="s">
        <v>100</v>
      </c>
      <c r="D5" s="291"/>
    </row>
    <row r="6" spans="1:4" ht="45" customHeight="1" x14ac:dyDescent="0.25">
      <c r="A6" s="290"/>
      <c r="B6" s="290"/>
      <c r="C6" s="92" t="s">
        <v>101</v>
      </c>
      <c r="D6" s="92" t="s">
        <v>102</v>
      </c>
    </row>
    <row r="7" spans="1:4" ht="18.75" x14ac:dyDescent="0.3">
      <c r="A7" s="93">
        <v>1</v>
      </c>
      <c r="B7" s="282" t="s">
        <v>103</v>
      </c>
      <c r="C7" s="283"/>
      <c r="D7" s="284"/>
    </row>
    <row r="8" spans="1:4" ht="32.25" customHeight="1" x14ac:dyDescent="0.25">
      <c r="A8" s="94" t="s">
        <v>15</v>
      </c>
      <c r="B8" s="95"/>
      <c r="C8" s="96"/>
      <c r="D8" s="96" t="s">
        <v>27</v>
      </c>
    </row>
    <row r="9" spans="1:4" ht="30" customHeight="1" x14ac:dyDescent="0.25">
      <c r="A9" s="94" t="s">
        <v>16</v>
      </c>
      <c r="B9" s="97"/>
      <c r="C9" s="94"/>
      <c r="D9" s="94" t="s">
        <v>28</v>
      </c>
    </row>
    <row r="10" spans="1:4" ht="26.25" customHeight="1" x14ac:dyDescent="0.25">
      <c r="A10" s="94" t="s">
        <v>24</v>
      </c>
      <c r="B10" s="97"/>
      <c r="C10" s="94"/>
      <c r="D10" s="94" t="s">
        <v>29</v>
      </c>
    </row>
    <row r="11" spans="1:4" ht="18.75" x14ac:dyDescent="0.3">
      <c r="A11" s="93">
        <v>2</v>
      </c>
      <c r="B11" s="282" t="s">
        <v>104</v>
      </c>
      <c r="C11" s="283"/>
      <c r="D11" s="284"/>
    </row>
    <row r="12" spans="1:4" ht="32.25" customHeight="1" x14ac:dyDescent="0.25">
      <c r="A12" s="94" t="s">
        <v>17</v>
      </c>
      <c r="B12" s="98"/>
      <c r="C12" s="94"/>
      <c r="D12" s="94" t="s">
        <v>27</v>
      </c>
    </row>
    <row r="13" spans="1:4" ht="34.5" customHeight="1" x14ac:dyDescent="0.25">
      <c r="A13" s="94" t="s">
        <v>18</v>
      </c>
      <c r="B13" s="97"/>
      <c r="C13" s="99"/>
      <c r="D13" s="63" t="s">
        <v>28</v>
      </c>
    </row>
    <row r="14" spans="1:4" ht="30.75" customHeight="1" x14ac:dyDescent="0.25">
      <c r="A14" s="94" t="s">
        <v>24</v>
      </c>
      <c r="B14" s="97"/>
      <c r="C14" s="94"/>
      <c r="D14" s="94" t="s">
        <v>29</v>
      </c>
    </row>
    <row r="15" spans="1:4" ht="18.75" x14ac:dyDescent="0.3">
      <c r="A15" s="93">
        <v>3</v>
      </c>
      <c r="B15" s="282" t="s">
        <v>105</v>
      </c>
      <c r="C15" s="283"/>
      <c r="D15" s="284"/>
    </row>
    <row r="16" spans="1:4" ht="35.25" customHeight="1" x14ac:dyDescent="0.25">
      <c r="A16" s="94" t="s">
        <v>19</v>
      </c>
      <c r="B16" s="94"/>
      <c r="C16" s="292" t="s">
        <v>106</v>
      </c>
      <c r="D16" s="285" t="s">
        <v>30</v>
      </c>
    </row>
    <row r="17" spans="1:4" ht="33.75" customHeight="1" x14ac:dyDescent="0.25">
      <c r="A17" s="94" t="s">
        <v>20</v>
      </c>
      <c r="B17" s="94"/>
      <c r="C17" s="293"/>
      <c r="D17" s="286"/>
    </row>
    <row r="18" spans="1:4" ht="51" customHeight="1" x14ac:dyDescent="0.25">
      <c r="A18" s="100" t="s">
        <v>24</v>
      </c>
      <c r="B18" s="94"/>
      <c r="C18" s="294"/>
      <c r="D18" s="287"/>
    </row>
    <row r="19" spans="1:4" ht="18.75" x14ac:dyDescent="0.3">
      <c r="A19" s="93">
        <v>4</v>
      </c>
      <c r="B19" s="282" t="s">
        <v>21</v>
      </c>
      <c r="C19" s="283"/>
      <c r="D19" s="284"/>
    </row>
    <row r="20" spans="1:4" ht="31.5" customHeight="1" x14ac:dyDescent="0.25">
      <c r="A20" s="100" t="s">
        <v>22</v>
      </c>
      <c r="B20" s="102"/>
      <c r="C20" s="285" t="s">
        <v>31</v>
      </c>
      <c r="D20" s="285" t="s">
        <v>30</v>
      </c>
    </row>
    <row r="21" spans="1:4" ht="33.75" customHeight="1" x14ac:dyDescent="0.25">
      <c r="A21" s="94" t="s">
        <v>23</v>
      </c>
      <c r="B21" s="101"/>
      <c r="C21" s="286"/>
      <c r="D21" s="286"/>
    </row>
    <row r="22" spans="1:4" ht="29.25" customHeight="1" x14ac:dyDescent="0.25">
      <c r="A22" s="94" t="s">
        <v>24</v>
      </c>
      <c r="B22" s="101"/>
      <c r="C22" s="287"/>
      <c r="D22" s="287"/>
    </row>
    <row r="25" spans="1:4" ht="21" x14ac:dyDescent="0.35">
      <c r="B25" s="104" t="s">
        <v>109</v>
      </c>
      <c r="C25" s="104" t="s">
        <v>14</v>
      </c>
      <c r="D25" s="104" t="s">
        <v>107</v>
      </c>
    </row>
  </sheetData>
  <mergeCells count="12">
    <mergeCell ref="D20:D22"/>
    <mergeCell ref="C16:C18"/>
    <mergeCell ref="C20:C22"/>
    <mergeCell ref="B15:D15"/>
    <mergeCell ref="B19:D19"/>
    <mergeCell ref="B11:D11"/>
    <mergeCell ref="D16:D18"/>
    <mergeCell ref="A3:D4"/>
    <mergeCell ref="A5:A6"/>
    <mergeCell ref="B5:B6"/>
    <mergeCell ref="C5:D5"/>
    <mergeCell ref="B7:D7"/>
  </mergeCell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workbookViewId="0">
      <selection activeCell="G34" sqref="G34"/>
    </sheetView>
  </sheetViews>
  <sheetFormatPr defaultRowHeight="15" x14ac:dyDescent="0.25"/>
  <cols>
    <col min="1" max="2" width="9.140625" style="83"/>
    <col min="3" max="3" width="11.140625" style="83" customWidth="1"/>
    <col min="4" max="4" width="17.85546875" style="83" customWidth="1"/>
    <col min="5" max="5" width="11.140625" style="83" customWidth="1"/>
    <col min="6" max="6" width="13.42578125" style="83" customWidth="1"/>
    <col min="7" max="7" width="15.5703125" style="83" customWidth="1"/>
    <col min="8" max="8" width="15.85546875" style="83" customWidth="1"/>
    <col min="9" max="9" width="12" style="83" customWidth="1"/>
    <col min="10" max="10" width="16.5703125" style="83" customWidth="1"/>
    <col min="11" max="16384" width="9.140625" style="83"/>
  </cols>
  <sheetData>
    <row r="1" spans="2:10" x14ac:dyDescent="0.25">
      <c r="I1" s="91" t="s">
        <v>63</v>
      </c>
    </row>
    <row r="2" spans="2:10" ht="28.5" customHeight="1" x14ac:dyDescent="0.25">
      <c r="C2" s="273" t="s">
        <v>82</v>
      </c>
      <c r="D2" s="274"/>
      <c r="E2" s="274"/>
      <c r="F2" s="274"/>
      <c r="G2" s="274"/>
      <c r="H2" s="274"/>
      <c r="I2" s="274"/>
      <c r="J2" s="274"/>
    </row>
    <row r="3" spans="2:10" ht="31.5" customHeight="1" x14ac:dyDescent="0.25">
      <c r="C3" s="274"/>
      <c r="D3" s="274"/>
      <c r="E3" s="274"/>
      <c r="F3" s="274"/>
      <c r="G3" s="274"/>
      <c r="H3" s="274"/>
      <c r="I3" s="274"/>
      <c r="J3" s="274"/>
    </row>
    <row r="5" spans="2:10" x14ac:dyDescent="0.25">
      <c r="D5" s="91" t="s">
        <v>83</v>
      </c>
    </row>
    <row r="8" spans="2:10" x14ac:dyDescent="0.25">
      <c r="B8" s="275" t="s">
        <v>84</v>
      </c>
      <c r="C8" s="276"/>
      <c r="D8" s="276"/>
      <c r="E8" s="90"/>
      <c r="F8" s="89"/>
      <c r="G8" s="89"/>
      <c r="H8" s="88"/>
      <c r="I8" s="87"/>
      <c r="J8" s="87"/>
    </row>
    <row r="9" spans="2:10" ht="29.25" customHeight="1" x14ac:dyDescent="0.25">
      <c r="B9" s="277" t="s">
        <v>85</v>
      </c>
      <c r="C9" s="278"/>
      <c r="D9" s="279"/>
      <c r="E9" s="90"/>
      <c r="F9" s="89"/>
      <c r="G9" s="89"/>
      <c r="H9" s="88"/>
      <c r="I9" s="87"/>
      <c r="J9" s="87"/>
    </row>
    <row r="13" spans="2:10" ht="72" customHeight="1" x14ac:dyDescent="0.25">
      <c r="B13" s="86" t="s">
        <v>86</v>
      </c>
      <c r="C13" s="86" t="s">
        <v>87</v>
      </c>
      <c r="D13" s="86" t="s">
        <v>88</v>
      </c>
      <c r="E13" s="86" t="s">
        <v>89</v>
      </c>
      <c r="F13" s="86" t="s">
        <v>90</v>
      </c>
      <c r="G13" s="86" t="s">
        <v>91</v>
      </c>
      <c r="H13" s="86" t="s">
        <v>92</v>
      </c>
      <c r="I13" s="86" t="s">
        <v>93</v>
      </c>
      <c r="J13" s="86" t="s">
        <v>94</v>
      </c>
    </row>
    <row r="14" spans="2:10" x14ac:dyDescent="0.25">
      <c r="B14" s="85"/>
      <c r="C14" s="85"/>
      <c r="D14" s="85"/>
      <c r="E14" s="85"/>
      <c r="F14" s="85"/>
      <c r="G14" s="85"/>
      <c r="H14" s="85"/>
      <c r="I14" s="85"/>
      <c r="J14" s="85"/>
    </row>
    <row r="15" spans="2:10" x14ac:dyDescent="0.25">
      <c r="B15" s="85"/>
      <c r="C15" s="85"/>
      <c r="D15" s="85"/>
      <c r="E15" s="85"/>
      <c r="F15" s="85"/>
      <c r="G15" s="85"/>
      <c r="H15" s="85"/>
      <c r="I15" s="85"/>
      <c r="J15" s="85"/>
    </row>
    <row r="16" spans="2:10" x14ac:dyDescent="0.25">
      <c r="B16" s="85"/>
      <c r="C16" s="85"/>
      <c r="D16" s="85"/>
      <c r="E16" s="85"/>
      <c r="F16" s="85"/>
      <c r="G16" s="85"/>
      <c r="H16" s="85"/>
      <c r="I16" s="85"/>
      <c r="J16" s="85"/>
    </row>
    <row r="17" spans="2:10" x14ac:dyDescent="0.25">
      <c r="B17" s="85"/>
      <c r="C17" s="85"/>
      <c r="D17" s="85"/>
      <c r="E17" s="85"/>
      <c r="F17" s="85"/>
      <c r="G17" s="85"/>
      <c r="H17" s="85"/>
      <c r="I17" s="85"/>
      <c r="J17" s="85"/>
    </row>
    <row r="18" spans="2:10" x14ac:dyDescent="0.25">
      <c r="B18" s="85"/>
      <c r="C18" s="85"/>
      <c r="D18" s="85"/>
      <c r="E18" s="85"/>
      <c r="F18" s="85"/>
      <c r="G18" s="85"/>
      <c r="H18" s="85"/>
      <c r="I18" s="85"/>
      <c r="J18" s="85"/>
    </row>
    <row r="19" spans="2:10" x14ac:dyDescent="0.25">
      <c r="B19" s="85"/>
      <c r="C19" s="85"/>
      <c r="D19" s="85"/>
      <c r="E19" s="85"/>
      <c r="F19" s="85"/>
      <c r="G19" s="85"/>
      <c r="H19" s="85"/>
      <c r="I19" s="85"/>
      <c r="J19" s="85"/>
    </row>
    <row r="20" spans="2:10" x14ac:dyDescent="0.25">
      <c r="B20" s="85"/>
      <c r="C20" s="85"/>
      <c r="D20" s="85"/>
      <c r="E20" s="85"/>
      <c r="F20" s="85"/>
      <c r="G20" s="85"/>
      <c r="H20" s="85"/>
      <c r="I20" s="85"/>
      <c r="J20" s="85"/>
    </row>
    <row r="21" spans="2:10" x14ac:dyDescent="0.25">
      <c r="B21" s="85"/>
      <c r="C21" s="85"/>
      <c r="D21" s="85"/>
      <c r="E21" s="85"/>
      <c r="F21" s="85"/>
      <c r="G21" s="85"/>
      <c r="H21" s="85"/>
      <c r="I21" s="85"/>
      <c r="J21" s="85"/>
    </row>
    <row r="22" spans="2:10" x14ac:dyDescent="0.25">
      <c r="B22" s="85"/>
      <c r="C22" s="85"/>
      <c r="D22" s="85"/>
      <c r="E22" s="85"/>
      <c r="F22" s="85"/>
      <c r="G22" s="85"/>
      <c r="H22" s="85"/>
      <c r="I22" s="85"/>
      <c r="J22" s="85"/>
    </row>
    <row r="23" spans="2:10" x14ac:dyDescent="0.25">
      <c r="B23" s="85"/>
      <c r="C23" s="85"/>
      <c r="D23" s="85"/>
      <c r="E23" s="85"/>
      <c r="F23" s="85"/>
      <c r="G23" s="85"/>
      <c r="H23" s="85"/>
      <c r="I23" s="85"/>
      <c r="J23" s="85"/>
    </row>
    <row r="24" spans="2:10" x14ac:dyDescent="0.25">
      <c r="B24" s="85"/>
      <c r="C24" s="85"/>
      <c r="D24" s="85"/>
      <c r="E24" s="85"/>
      <c r="F24" s="85"/>
      <c r="G24" s="85"/>
      <c r="H24" s="85"/>
      <c r="I24" s="85"/>
      <c r="J24" s="85"/>
    </row>
    <row r="25" spans="2:10" x14ac:dyDescent="0.25">
      <c r="B25" s="85"/>
      <c r="C25" s="85"/>
      <c r="D25" s="85"/>
      <c r="E25" s="85"/>
      <c r="F25" s="85"/>
      <c r="G25" s="85"/>
      <c r="H25" s="85"/>
      <c r="I25" s="85"/>
      <c r="J25" s="85"/>
    </row>
    <row r="29" spans="2:10" x14ac:dyDescent="0.25">
      <c r="B29" s="84" t="s">
        <v>95</v>
      </c>
    </row>
    <row r="31" spans="2:10" x14ac:dyDescent="0.25">
      <c r="B31" s="84" t="s">
        <v>96</v>
      </c>
    </row>
    <row r="34" spans="2:6" ht="97.5" customHeight="1" x14ac:dyDescent="0.25">
      <c r="B34" s="280" t="s">
        <v>97</v>
      </c>
      <c r="C34" s="281"/>
      <c r="D34" s="281"/>
      <c r="E34" s="281"/>
      <c r="F34" s="281"/>
    </row>
  </sheetData>
  <mergeCells count="4">
    <mergeCell ref="C2:J3"/>
    <mergeCell ref="B8:D8"/>
    <mergeCell ref="B9:D9"/>
    <mergeCell ref="B34:F34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паспорт</vt:lpstr>
      <vt:lpstr>принципы</vt:lpstr>
      <vt:lpstr>Приложение_1</vt:lpstr>
      <vt:lpstr>Приложение_3</vt:lpstr>
      <vt:lpstr>паспорт!Print_Area</vt:lpstr>
      <vt:lpstr>Приложение_1!Print_Area</vt:lpstr>
      <vt:lpstr>Приложение_3!Print_Area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2017-07-11T22:44:29Z</dcterms:modified>
</cp:coreProperties>
</file>